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824" yWindow="120" windowWidth="22920" windowHeight="13056" tabRatio="500"/>
  </bookViews>
  <sheets>
    <sheet name="Report" sheetId="1" r:id="rId1"/>
    <sheet name="Normalized" sheetId="3" state="hidden" r:id="rId2"/>
    <sheet name="Scratch" sheetId="2" state="hidden" r:id="rId3"/>
  </sheets>
  <externalReferences>
    <externalReference r:id="rId4"/>
  </externalReferences>
  <definedNames>
    <definedName name="auto_generated_bookmark_0">[1]Sheet1!$B$3</definedName>
    <definedName name="Present">Report!$C$9:$C$48</definedName>
  </definedNames>
  <calcPr calcId="145621" concurrentCalc="0"/>
</workbook>
</file>

<file path=xl/calcChain.xml><?xml version="1.0" encoding="utf-8"?>
<calcChain xmlns="http://schemas.openxmlformats.org/spreadsheetml/2006/main">
  <c r="U48" i="1" l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X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N60" i="1"/>
  <c r="N61" i="1"/>
  <c r="N54" i="1"/>
  <c r="C2" i="2"/>
  <c r="B2" i="2"/>
  <c r="D2" i="2"/>
  <c r="E2" i="2"/>
  <c r="F2" i="2"/>
  <c r="C3" i="2"/>
  <c r="B3" i="2"/>
  <c r="D3" i="2"/>
  <c r="E3" i="2"/>
  <c r="F3" i="2"/>
  <c r="C4" i="2"/>
  <c r="B4" i="2"/>
  <c r="D4" i="2"/>
  <c r="E4" i="2"/>
  <c r="F4" i="2"/>
  <c r="C5" i="2"/>
  <c r="B5" i="2"/>
  <c r="D5" i="2"/>
  <c r="E5" i="2"/>
  <c r="F5" i="2"/>
  <c r="C6" i="2"/>
  <c r="B6" i="2"/>
  <c r="D6" i="2"/>
  <c r="E6" i="2"/>
  <c r="F6" i="2"/>
  <c r="C7" i="2"/>
  <c r="B7" i="2"/>
  <c r="D7" i="2"/>
  <c r="E7" i="2"/>
  <c r="F7" i="2"/>
  <c r="C8" i="2"/>
  <c r="B8" i="2"/>
  <c r="D8" i="2"/>
  <c r="E8" i="2"/>
  <c r="F8" i="2"/>
  <c r="C9" i="2"/>
  <c r="B9" i="2"/>
  <c r="D9" i="2"/>
  <c r="E9" i="2"/>
  <c r="F9" i="2"/>
  <c r="C10" i="2"/>
  <c r="B10" i="2"/>
  <c r="D10" i="2"/>
  <c r="E10" i="2"/>
  <c r="F10" i="2"/>
  <c r="C11" i="2"/>
  <c r="B11" i="2"/>
  <c r="D11" i="2"/>
  <c r="E11" i="2"/>
  <c r="F11" i="2"/>
  <c r="C12" i="2"/>
  <c r="B12" i="2"/>
  <c r="D12" i="2"/>
  <c r="E12" i="2"/>
  <c r="F12" i="2"/>
  <c r="C13" i="2"/>
  <c r="B13" i="2"/>
  <c r="D13" i="2"/>
  <c r="E13" i="2"/>
  <c r="F13" i="2"/>
  <c r="C14" i="2"/>
  <c r="B14" i="2"/>
  <c r="D14" i="2"/>
  <c r="E14" i="2"/>
  <c r="F14" i="2"/>
  <c r="C15" i="2"/>
  <c r="B15" i="2"/>
  <c r="D15" i="2"/>
  <c r="E15" i="2"/>
  <c r="F15" i="2"/>
  <c r="C16" i="2"/>
  <c r="B16" i="2"/>
  <c r="D16" i="2"/>
  <c r="E16" i="2"/>
  <c r="F16" i="2"/>
  <c r="C17" i="2"/>
  <c r="B17" i="2"/>
  <c r="D17" i="2"/>
  <c r="E17" i="2"/>
  <c r="F17" i="2"/>
  <c r="C18" i="2"/>
  <c r="B18" i="2"/>
  <c r="D18" i="2"/>
  <c r="E18" i="2"/>
  <c r="F18" i="2"/>
  <c r="C19" i="2"/>
  <c r="B19" i="2"/>
  <c r="D19" i="2"/>
  <c r="E19" i="2"/>
  <c r="F19" i="2"/>
  <c r="C20" i="2"/>
  <c r="B20" i="2"/>
  <c r="D20" i="2"/>
  <c r="E20" i="2"/>
  <c r="F20" i="2"/>
  <c r="C21" i="2"/>
  <c r="B21" i="2"/>
  <c r="D21" i="2"/>
  <c r="E21" i="2"/>
  <c r="F21" i="2"/>
  <c r="C22" i="2"/>
  <c r="B22" i="2"/>
  <c r="D22" i="2"/>
  <c r="E22" i="2"/>
  <c r="F22" i="2"/>
  <c r="C23" i="2"/>
  <c r="B23" i="2"/>
  <c r="D23" i="2"/>
  <c r="E23" i="2"/>
  <c r="F23" i="2"/>
  <c r="C24" i="2"/>
  <c r="B24" i="2"/>
  <c r="D24" i="2"/>
  <c r="E24" i="2"/>
  <c r="F24" i="2"/>
  <c r="C25" i="2"/>
  <c r="B25" i="2"/>
  <c r="D25" i="2"/>
  <c r="E25" i="2"/>
  <c r="F25" i="2"/>
  <c r="C26" i="2"/>
  <c r="B26" i="2"/>
  <c r="D26" i="2"/>
  <c r="E26" i="2"/>
  <c r="F26" i="2"/>
  <c r="C27" i="2"/>
  <c r="B27" i="2"/>
  <c r="D27" i="2"/>
  <c r="E27" i="2"/>
  <c r="F27" i="2"/>
  <c r="C28" i="2"/>
  <c r="B28" i="2"/>
  <c r="D28" i="2"/>
  <c r="E28" i="2"/>
  <c r="F28" i="2"/>
  <c r="C29" i="2"/>
  <c r="B29" i="2"/>
  <c r="D29" i="2"/>
  <c r="E29" i="2"/>
  <c r="F29" i="2"/>
  <c r="C30" i="2"/>
  <c r="B30" i="2"/>
  <c r="D30" i="2"/>
  <c r="E30" i="2"/>
  <c r="F30" i="2"/>
  <c r="C31" i="2"/>
  <c r="B31" i="2"/>
  <c r="D31" i="2"/>
  <c r="E31" i="2"/>
  <c r="F31" i="2"/>
  <c r="C32" i="2"/>
  <c r="B32" i="2"/>
  <c r="D32" i="2"/>
  <c r="E32" i="2"/>
  <c r="F32" i="2"/>
  <c r="C33" i="2"/>
  <c r="B33" i="2"/>
  <c r="D33" i="2"/>
  <c r="E33" i="2"/>
  <c r="F33" i="2"/>
  <c r="C34" i="2"/>
  <c r="B34" i="2"/>
  <c r="D34" i="2"/>
  <c r="E34" i="2"/>
  <c r="F34" i="2"/>
  <c r="C35" i="2"/>
  <c r="B35" i="2"/>
  <c r="D35" i="2"/>
  <c r="E35" i="2"/>
  <c r="F35" i="2"/>
  <c r="C36" i="2"/>
  <c r="B36" i="2"/>
  <c r="D36" i="2"/>
  <c r="E36" i="2"/>
  <c r="F36" i="2"/>
  <c r="C37" i="2"/>
  <c r="B37" i="2"/>
  <c r="D37" i="2"/>
  <c r="E37" i="2"/>
  <c r="F37" i="2"/>
  <c r="C38" i="2"/>
  <c r="B38" i="2"/>
  <c r="D38" i="2"/>
  <c r="E38" i="2"/>
  <c r="F38" i="2"/>
  <c r="C39" i="2"/>
  <c r="B39" i="2"/>
  <c r="D39" i="2"/>
  <c r="E39" i="2"/>
  <c r="F39" i="2"/>
  <c r="C40" i="2"/>
  <c r="B40" i="2"/>
  <c r="D40" i="2"/>
  <c r="E40" i="2"/>
  <c r="F40" i="2"/>
  <c r="C41" i="2"/>
  <c r="B41" i="2"/>
  <c r="D41" i="2"/>
  <c r="E41" i="2"/>
  <c r="F41" i="2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B9" i="3"/>
  <c r="A9" i="3"/>
  <c r="J8" i="3"/>
  <c r="H8" i="3"/>
  <c r="C8" i="3"/>
  <c r="D8" i="3"/>
  <c r="E8" i="3"/>
  <c r="F8" i="3"/>
  <c r="G8" i="3"/>
  <c r="B8" i="3"/>
  <c r="A8" i="3"/>
  <c r="I6" i="3"/>
  <c r="I7" i="3"/>
  <c r="I5" i="3"/>
  <c r="K3" i="3"/>
  <c r="A6" i="3"/>
  <c r="A7" i="3"/>
  <c r="A5" i="3"/>
  <c r="A4" i="3"/>
  <c r="N3" i="3"/>
  <c r="G3" i="3"/>
  <c r="D3" i="3"/>
  <c r="A3" i="3"/>
  <c r="N2" i="3"/>
  <c r="K2" i="3"/>
  <c r="G2" i="3"/>
  <c r="D2" i="3"/>
  <c r="A2" i="3"/>
  <c r="A1" i="3"/>
  <c r="J51" i="1"/>
  <c r="H51" i="1"/>
  <c r="D58" i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51" i="1"/>
  <c r="E51" i="1"/>
  <c r="G51" i="1"/>
  <c r="D51" i="1"/>
  <c r="F51" i="1"/>
  <c r="M51" i="1"/>
  <c r="N51" i="1"/>
  <c r="P51" i="1"/>
  <c r="A42" i="2"/>
  <c r="A43" i="2"/>
  <c r="O51" i="1"/>
  <c r="L51" i="1"/>
  <c r="K51" i="1"/>
  <c r="G11" i="2"/>
  <c r="S18" i="1"/>
  <c r="G9" i="2"/>
  <c r="S16" i="1"/>
  <c r="G7" i="2"/>
  <c r="S14" i="1"/>
  <c r="G5" i="2"/>
  <c r="S12" i="1"/>
  <c r="C59" i="1"/>
  <c r="G10" i="2"/>
  <c r="S17" i="1"/>
  <c r="G8" i="2"/>
  <c r="S15" i="1"/>
  <c r="G6" i="2"/>
  <c r="S13" i="1"/>
  <c r="F59" i="1"/>
  <c r="D57" i="1"/>
  <c r="G15" i="2"/>
  <c r="S22" i="1"/>
  <c r="G13" i="2"/>
  <c r="S20" i="1"/>
  <c r="C57" i="1"/>
  <c r="G20" i="2"/>
  <c r="S27" i="1"/>
  <c r="G18" i="2"/>
  <c r="S25" i="1"/>
  <c r="G16" i="2"/>
  <c r="S23" i="1"/>
  <c r="G14" i="2"/>
  <c r="S21" i="1"/>
  <c r="G19" i="2"/>
  <c r="S26" i="1"/>
  <c r="G17" i="2"/>
  <c r="S24" i="1"/>
  <c r="G12" i="2"/>
  <c r="S19" i="1"/>
  <c r="G40" i="2"/>
  <c r="S47" i="1"/>
  <c r="G38" i="2"/>
  <c r="S45" i="1"/>
  <c r="G36" i="2"/>
  <c r="S43" i="1"/>
  <c r="G34" i="2"/>
  <c r="S41" i="1"/>
  <c r="G32" i="2"/>
  <c r="S39" i="1"/>
  <c r="G30" i="2"/>
  <c r="S37" i="1"/>
  <c r="G28" i="2"/>
  <c r="S35" i="1"/>
  <c r="G26" i="2"/>
  <c r="S33" i="1"/>
  <c r="G24" i="2"/>
  <c r="S31" i="1"/>
  <c r="G22" i="2"/>
  <c r="S29" i="1"/>
  <c r="G41" i="2"/>
  <c r="S48" i="1"/>
  <c r="G39" i="2"/>
  <c r="S46" i="1"/>
  <c r="G37" i="2"/>
  <c r="S44" i="1"/>
  <c r="G35" i="2"/>
  <c r="S42" i="1"/>
  <c r="G33" i="2"/>
  <c r="S40" i="1"/>
  <c r="G31" i="2"/>
  <c r="S38" i="1"/>
  <c r="G29" i="2"/>
  <c r="S36" i="1"/>
  <c r="G27" i="2"/>
  <c r="S34" i="1"/>
  <c r="G25" i="2"/>
  <c r="S32" i="1"/>
  <c r="G23" i="2"/>
  <c r="S30" i="1"/>
  <c r="G21" i="2"/>
  <c r="S28" i="1"/>
  <c r="C58" i="1"/>
  <c r="E59" i="1"/>
  <c r="E57" i="1"/>
  <c r="D59" i="1"/>
  <c r="F57" i="1"/>
  <c r="G3" i="2"/>
  <c r="S10" i="1"/>
  <c r="G2" i="2"/>
  <c r="G56" i="1"/>
  <c r="G4" i="2"/>
  <c r="S11" i="1"/>
  <c r="E56" i="1"/>
  <c r="F58" i="1"/>
  <c r="D55" i="1"/>
  <c r="C56" i="1"/>
  <c r="D56" i="1"/>
  <c r="F56" i="1"/>
  <c r="F55" i="1"/>
  <c r="E55" i="1"/>
  <c r="E58" i="1"/>
  <c r="C55" i="1"/>
  <c r="C54" i="1"/>
  <c r="S9" i="1"/>
  <c r="E54" i="1"/>
  <c r="D54" i="1"/>
  <c r="F54" i="1"/>
  <c r="A64" i="1"/>
</calcChain>
</file>

<file path=xl/sharedStrings.xml><?xml version="1.0" encoding="utf-8"?>
<sst xmlns="http://schemas.openxmlformats.org/spreadsheetml/2006/main" count="66" uniqueCount="62">
  <si>
    <t>Chapter &gt; Summary PALMS Report</t>
  </si>
  <si>
    <t/>
  </si>
  <si>
    <t>Running User</t>
  </si>
  <si>
    <t>Run At</t>
  </si>
  <si>
    <t>Country</t>
  </si>
  <si>
    <t>Region</t>
  </si>
  <si>
    <t>Chapter</t>
  </si>
  <si>
    <t>Parameters</t>
  </si>
  <si>
    <t>Chapter:</t>
  </si>
  <si>
    <t>From:</t>
  </si>
  <si>
    <t>To:</t>
  </si>
  <si>
    <t>First Name</t>
  </si>
  <si>
    <t>Last Name</t>
  </si>
  <si>
    <t>P</t>
  </si>
  <si>
    <t>A</t>
  </si>
  <si>
    <t>L</t>
  </si>
  <si>
    <t>M</t>
  </si>
  <si>
    <t>S</t>
  </si>
  <si>
    <t>RGI</t>
  </si>
  <si>
    <t>RGO</t>
  </si>
  <si>
    <t>RRI</t>
  </si>
  <si>
    <t>RRO</t>
  </si>
  <si>
    <t>V</t>
  </si>
  <si>
    <t>1-2-1</t>
  </si>
  <si>
    <t>TYFCB</t>
  </si>
  <si>
    <t>CEU</t>
  </si>
  <si>
    <t>Visitors</t>
  </si>
  <si>
    <t>BNI</t>
  </si>
  <si>
    <t>Total</t>
  </si>
  <si>
    <t>Attendance</t>
  </si>
  <si>
    <t>Referrals</t>
  </si>
  <si>
    <t>1-2-1s</t>
  </si>
  <si>
    <t>CEUs</t>
  </si>
  <si>
    <t>Att</t>
  </si>
  <si>
    <t>121s</t>
  </si>
  <si>
    <t>RGI:RGO</t>
  </si>
  <si>
    <t>Legend</t>
  </si>
  <si>
    <t>&gt; 1 : 3</t>
  </si>
  <si>
    <t>&gt; 1 : 1</t>
  </si>
  <si>
    <t>&gt; 1 : 2</t>
  </si>
  <si>
    <t>Canada</t>
  </si>
  <si>
    <t>Alberta South</t>
  </si>
  <si>
    <t>Totals:</t>
  </si>
  <si>
    <t>Visitor</t>
  </si>
  <si>
    <t>Traffic</t>
  </si>
  <si>
    <t>Lights</t>
  </si>
  <si>
    <t>Score</t>
  </si>
  <si>
    <t>Referral Alerts</t>
  </si>
  <si>
    <t>Traffic Lights Score</t>
  </si>
  <si>
    <t>Referral Ratio (Inside:Outside)</t>
  </si>
  <si>
    <t>80/20 Rule Analysis</t>
  </si>
  <si>
    <t>The top 20% of the chapter's</t>
  </si>
  <si>
    <t>Percentage in Each Colour by Category</t>
  </si>
  <si>
    <t>Here are some suggested "Easy Wins"</t>
  </si>
  <si>
    <t>Normalize to:</t>
  </si>
  <si>
    <t>&lt;= 1 : 1</t>
  </si>
  <si>
    <t>$/referral</t>
  </si>
  <si>
    <t>© 2017 Richard Sherry</t>
  </si>
  <si>
    <t>Top 4 members were thanked</t>
  </si>
  <si>
    <t xml:space="preserve"> closed business.</t>
  </si>
  <si>
    <t xml:space="preserve"> (This excludes Visitors and BNI.)</t>
  </si>
  <si>
    <t>PALMS Analysis Tool V2.5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</si>
</sst>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1009]yy\-mm\-dd"/>
    <numFmt numFmtId="166" formatCode="[$-1009]yyyy\-mm\-dd\ h:mm\ AM/PM"/>
    <numFmt numFmtId="167" formatCode="&quot;$&quot;#,##0.00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sans-serif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sans-serif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</cellStyleXfs>
  <cellXfs count="74">
    <xf numFmtId="0" fontId="0" fillId="0" borderId="0" xfId="0"/>
    <xf numFmtId="2" fontId="0" fillId="0" borderId="0" xfId="3" applyNumberFormat="1" applyFont="1"/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3" applyNumberFormat="1" applyFont="1" applyBorder="1" applyAlignment="1">
      <alignment horizontal="center"/>
    </xf>
    <xf numFmtId="2" fontId="0" fillId="0" borderId="2" xfId="3" applyNumberFormat="1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3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167" fontId="0" fillId="0" borderId="0" xfId="0" applyNumberFormat="1" applyFont="1" applyAlignment="1" applyProtection="1">
      <alignment horizontal="right" vertical="top"/>
      <protection locked="0" hidden="1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Protection="1">
      <protection hidden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top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0" fillId="0" borderId="0" xfId="0" applyFont="1" applyAlignment="1" applyProtection="1">
      <alignment vertical="top"/>
      <protection locked="0" hidden="1"/>
    </xf>
    <xf numFmtId="2" fontId="0" fillId="0" borderId="0" xfId="0" applyNumberFormat="1" applyFont="1" applyBorder="1" applyAlignment="1" applyProtection="1">
      <alignment vertical="top"/>
      <protection locked="0" hidden="1"/>
    </xf>
    <xf numFmtId="167" fontId="0" fillId="0" borderId="0" xfId="0" applyNumberFormat="1" applyFont="1" applyAlignment="1" applyProtection="1">
      <alignment horizontal="center" vertical="top"/>
      <protection locked="0" hidden="1"/>
    </xf>
    <xf numFmtId="0" fontId="8" fillId="0" borderId="0" xfId="0" applyNumberFormat="1" applyFont="1" applyAlignment="1" applyProtection="1">
      <alignment horizontal="center" vertical="top"/>
      <protection locked="0"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/>
      <protection hidden="1"/>
    </xf>
    <xf numFmtId="167" fontId="0" fillId="0" borderId="0" xfId="1" applyNumberFormat="1" applyFo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9" fontId="0" fillId="0" borderId="1" xfId="0" applyNumberFormat="1" applyFont="1" applyFill="1" applyBorder="1" applyProtection="1">
      <protection hidden="1"/>
    </xf>
    <xf numFmtId="9" fontId="0" fillId="0" borderId="1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Font="1" applyProtection="1"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12" fillId="0" borderId="5" xfId="0" applyNumberFormat="1" applyFont="1" applyFill="1" applyBorder="1" applyAlignment="1" applyProtection="1">
      <alignment horizontal="left" vertical="top"/>
      <protection hidden="1"/>
    </xf>
    <xf numFmtId="0" fontId="12" fillId="0" borderId="0" xfId="0" applyNumberFormat="1" applyFont="1" applyFill="1" applyBorder="1" applyAlignment="1" applyProtection="1">
      <alignment horizontal="right" vertical="top"/>
      <protection hidden="1"/>
    </xf>
    <xf numFmtId="9" fontId="0" fillId="0" borderId="2" xfId="0" applyNumberFormat="1" applyFont="1" applyFill="1" applyBorder="1" applyProtection="1">
      <protection hidden="1"/>
    </xf>
    <xf numFmtId="0" fontId="0" fillId="0" borderId="0" xfId="0" applyNumberFormat="1" applyFont="1" applyProtection="1">
      <protection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0" fillId="0" borderId="0" xfId="0" applyNumberFormat="1" applyFont="1" applyAlignment="1" applyProtection="1">
      <alignment horizontal="left" wrapText="1"/>
      <protection hidden="1"/>
    </xf>
    <xf numFmtId="0" fontId="0" fillId="0" borderId="0" xfId="0" applyNumberFormat="1" applyFont="1" applyAlignment="1" applyProtection="1">
      <alignment wrapText="1"/>
      <protection hidden="1"/>
    </xf>
    <xf numFmtId="0" fontId="0" fillId="0" borderId="0" xfId="0" applyNumberFormat="1" applyFont="1" applyAlignment="1" applyProtection="1">
      <alignment horizontal="left" wrapText="1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right" vertical="top" wrapText="1"/>
      <protection hidden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/>
    </xf>
    <xf numFmtId="165" fontId="12" fillId="0" borderId="0" xfId="0" applyNumberFormat="1" applyFont="1" applyFill="1" applyBorder="1" applyAlignment="1" applyProtection="1">
      <alignment horizontal="left" vertical="top" wrapText="1"/>
      <protection locked="0"/>
    </xf>
    <xf numFmtId="166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right"/>
      <protection hidden="1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</cellXfs>
  <cellStyles count="90">
    <cellStyle name="20% - Accent1" xfId="65" builtinId="30" customBuiltin="1"/>
    <cellStyle name="20% - Accent2" xfId="69" builtinId="34" customBuiltin="1"/>
    <cellStyle name="20% - Accent3" xfId="73" builtinId="38" customBuiltin="1"/>
    <cellStyle name="20% - Accent4" xfId="77" builtinId="42" customBuiltin="1"/>
    <cellStyle name="20% - Accent5" xfId="81" builtinId="46" customBuiltin="1"/>
    <cellStyle name="20% - Accent6" xfId="85" builtinId="50" customBuiltin="1"/>
    <cellStyle name="40% - Accent1" xfId="66" builtinId="31" customBuiltin="1"/>
    <cellStyle name="40% - Accent2" xfId="70" builtinId="35" customBuiltin="1"/>
    <cellStyle name="40% - Accent3" xfId="74" builtinId="39" customBuiltin="1"/>
    <cellStyle name="40% - Accent4" xfId="78" builtinId="43" customBuiltin="1"/>
    <cellStyle name="40% - Accent5" xfId="82" builtinId="47" customBuiltin="1"/>
    <cellStyle name="40% - Accent6" xfId="86" builtinId="51" customBuiltin="1"/>
    <cellStyle name="60% - Accent1" xfId="67" builtinId="32" customBuiltin="1"/>
    <cellStyle name="60% - Accent2" xfId="71" builtinId="36" customBuiltin="1"/>
    <cellStyle name="60% - Accent3" xfId="75" builtinId="40" customBuiltin="1"/>
    <cellStyle name="60% - Accent4" xfId="79" builtinId="44" customBuiltin="1"/>
    <cellStyle name="60% - Accent5" xfId="83" builtinId="48" customBuiltin="1"/>
    <cellStyle name="60% - Accent6" xfId="87" builtinId="52" customBuiltin="1"/>
    <cellStyle name="Accent1" xfId="64" builtinId="29" customBuiltin="1"/>
    <cellStyle name="Accent2" xfId="68" builtinId="33" customBuiltin="1"/>
    <cellStyle name="Accent3" xfId="72" builtinId="37" customBuiltin="1"/>
    <cellStyle name="Accent4" xfId="76" builtinId="41" customBuiltin="1"/>
    <cellStyle name="Accent5" xfId="80" builtinId="45" customBuiltin="1"/>
    <cellStyle name="Accent6" xfId="84" builtinId="49" customBuiltin="1"/>
    <cellStyle name="Bad" xfId="54" builtinId="27" customBuiltin="1"/>
    <cellStyle name="Calculation" xfId="58" builtinId="22" customBuiltin="1"/>
    <cellStyle name="Check Cell" xfId="60" builtinId="23" customBuiltin="1"/>
    <cellStyle name="Currency" xfId="1" builtinId="4"/>
    <cellStyle name="Explanatory Text" xfId="62" builtinId="53" customBuiltin="1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Good" xfId="53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Input" xfId="56" builtinId="20" customBuiltin="1"/>
    <cellStyle name="Linked Cell" xfId="59" builtinId="24" customBuiltin="1"/>
    <cellStyle name="Neutral" xfId="55" builtinId="28" customBuiltin="1"/>
    <cellStyle name="Normal" xfId="0" builtinId="0"/>
    <cellStyle name="Normal 2" xfId="88"/>
    <cellStyle name="Note 2" xfId="89"/>
    <cellStyle name="Output" xfId="57" builtinId="21" customBuiltin="1"/>
    <cellStyle name="Percent" xfId="3" builtinId="5"/>
    <cellStyle name="Title" xfId="48" builtinId="15" customBuiltin="1"/>
    <cellStyle name="Total" xfId="63" builtinId="25" customBuiltin="1"/>
    <cellStyle name="Warning Text" xfId="61" builtinId="11" customBuiltin="1"/>
  </cellStyles>
  <dxfs count="7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0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BFBFBF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fgColor rgb="FFFFFFFF"/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mruColors>
      <color rgb="FF9C6500"/>
      <color rgb="FFFFEB9C"/>
      <color rgb="FFFFC7CE"/>
      <color rgb="FFC6EFCE"/>
      <color rgb="FFBFBFBF"/>
      <color rgb="FFFFFFFF"/>
      <color rgb="FF9C0006"/>
      <color rgb="FF9C0000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72"/>
  <sheetViews>
    <sheetView tabSelected="1" zoomScale="81" zoomScaleNormal="81" workbookViewId="0">
      <selection activeCell="W11" sqref="W11"/>
    </sheetView>
  </sheetViews>
  <sheetFormatPr defaultColWidth="11.19921875" defaultRowHeight="15.6"/>
  <cols>
    <col min="1" max="1" width="13.19921875" style="20" customWidth="1"/>
    <col min="2" max="2" width="11.69921875" style="20" customWidth="1"/>
    <col min="3" max="7" width="6.69921875" style="20" customWidth="1"/>
    <col min="8" max="8" width="4.69921875" style="20" bestFit="1" customWidth="1"/>
    <col min="9" max="9" width="2.5" style="20" customWidth="1"/>
    <col min="10" max="14" width="6.296875" style="20" customWidth="1"/>
    <col min="15" max="15" width="15.69921875" style="20" customWidth="1"/>
    <col min="16" max="16" width="6.296875" style="20" customWidth="1"/>
    <col min="17" max="17" width="0" style="20" hidden="1" customWidth="1"/>
    <col min="18" max="18" width="2.796875" style="20" customWidth="1"/>
    <col min="19" max="19" width="6.296875" style="20" bestFit="1" customWidth="1"/>
    <col min="20" max="20" width="2.69921875" style="20" customWidth="1"/>
    <col min="21" max="21" width="12" style="20" bestFit="1" customWidth="1"/>
    <col min="22" max="22" width="2.5" style="20" customWidth="1"/>
    <col min="23" max="23" width="10.296875" style="20" bestFit="1" customWidth="1"/>
    <col min="24" max="24" width="17.3984375" style="20" customWidth="1"/>
    <col min="25" max="26" width="5.69921875" style="20" customWidth="1"/>
    <col min="27" max="27" width="7.19921875" style="20" bestFit="1" customWidth="1"/>
    <col min="28" max="34" width="5.69921875" style="20" customWidth="1"/>
    <col min="35" max="16384" width="11.19921875" style="20"/>
  </cols>
  <sheetData>
    <row r="1" spans="1:30" ht="1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 t="s">
        <v>1</v>
      </c>
      <c r="O1" s="64"/>
      <c r="P1" s="64"/>
    </row>
    <row r="2" spans="1:30" ht="15" customHeight="1">
      <c r="A2" s="64" t="s">
        <v>2</v>
      </c>
      <c r="B2" s="64"/>
      <c r="C2" s="64"/>
      <c r="D2" s="64" t="s">
        <v>3</v>
      </c>
      <c r="E2" s="64"/>
      <c r="F2" s="64"/>
      <c r="G2" s="64" t="s">
        <v>4</v>
      </c>
      <c r="H2" s="64"/>
      <c r="I2" s="64"/>
      <c r="J2" s="64"/>
      <c r="K2" s="64" t="s">
        <v>5</v>
      </c>
      <c r="L2" s="64"/>
      <c r="M2" s="64"/>
      <c r="N2" s="64" t="s">
        <v>6</v>
      </c>
      <c r="O2" s="64"/>
      <c r="P2" s="64"/>
    </row>
    <row r="3" spans="1:30" ht="15" customHeight="1">
      <c r="A3" s="64"/>
      <c r="B3" s="64"/>
      <c r="C3" s="64"/>
      <c r="D3" s="66"/>
      <c r="E3" s="66"/>
      <c r="F3" s="66"/>
      <c r="G3" s="64" t="s">
        <v>40</v>
      </c>
      <c r="H3" s="64"/>
      <c r="I3" s="64"/>
      <c r="J3" s="64"/>
      <c r="K3" s="64" t="s">
        <v>41</v>
      </c>
      <c r="L3" s="64"/>
      <c r="M3" s="64"/>
      <c r="N3" s="64"/>
      <c r="O3" s="64"/>
      <c r="P3" s="64"/>
    </row>
    <row r="4" spans="1:30" ht="15" customHeight="1">
      <c r="A4" s="64" t="s">
        <v>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30" ht="15" customHeight="1">
      <c r="A5" s="64" t="s">
        <v>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X5" s="23"/>
    </row>
    <row r="6" spans="1:30" ht="15" customHeight="1">
      <c r="A6" s="64" t="s">
        <v>9</v>
      </c>
      <c r="B6" s="64"/>
      <c r="C6" s="64"/>
      <c r="D6" s="64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S6" s="23" t="s">
        <v>44</v>
      </c>
      <c r="X6" s="23"/>
    </row>
    <row r="7" spans="1:30" ht="15" customHeight="1">
      <c r="A7" s="64" t="s">
        <v>10</v>
      </c>
      <c r="B7" s="64"/>
      <c r="C7" s="64"/>
      <c r="D7" s="64"/>
      <c r="E7" s="64"/>
      <c r="F7" s="64"/>
      <c r="G7" s="64"/>
      <c r="H7" s="64"/>
      <c r="I7" s="65"/>
      <c r="J7" s="65"/>
      <c r="K7" s="65"/>
      <c r="L7" s="65"/>
      <c r="M7" s="65"/>
      <c r="N7" s="65"/>
      <c r="O7" s="65"/>
      <c r="P7" s="65"/>
      <c r="S7" s="23" t="s">
        <v>45</v>
      </c>
      <c r="W7" s="23"/>
      <c r="X7" s="23"/>
    </row>
    <row r="8" spans="1:30" ht="15" customHeight="1">
      <c r="A8" s="24" t="s">
        <v>11</v>
      </c>
      <c r="B8" s="24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3" t="s">
        <v>17</v>
      </c>
      <c r="H8" s="63" t="s">
        <v>18</v>
      </c>
      <c r="I8" s="63"/>
      <c r="J8" s="23" t="s">
        <v>19</v>
      </c>
      <c r="K8" s="23" t="s">
        <v>20</v>
      </c>
      <c r="L8" s="23" t="s">
        <v>21</v>
      </c>
      <c r="M8" s="23" t="s">
        <v>22</v>
      </c>
      <c r="N8" s="23" t="s">
        <v>23</v>
      </c>
      <c r="O8" s="23" t="s">
        <v>24</v>
      </c>
      <c r="P8" s="23" t="s">
        <v>25</v>
      </c>
      <c r="Q8" s="15"/>
      <c r="R8" s="15"/>
      <c r="S8" s="23" t="s">
        <v>46</v>
      </c>
      <c r="T8" s="15"/>
      <c r="U8" s="16" t="s">
        <v>56</v>
      </c>
      <c r="V8" s="15"/>
      <c r="W8" s="23" t="s">
        <v>35</v>
      </c>
      <c r="X8" s="25" t="s">
        <v>47</v>
      </c>
      <c r="Z8" s="21"/>
      <c r="AA8" s="21"/>
      <c r="AB8" s="21"/>
      <c r="AC8" s="21"/>
      <c r="AD8" s="21"/>
    </row>
    <row r="9" spans="1:30" s="28" customFormat="1" ht="15" customHeight="1">
      <c r="A9" s="17"/>
      <c r="B9" s="17"/>
      <c r="C9" s="19"/>
      <c r="D9" s="19"/>
      <c r="E9" s="19"/>
      <c r="F9" s="19"/>
      <c r="G9" s="19"/>
      <c r="H9" s="68"/>
      <c r="I9" s="68"/>
      <c r="J9" s="19"/>
      <c r="K9" s="19"/>
      <c r="L9" s="19"/>
      <c r="M9" s="19"/>
      <c r="N9" s="19"/>
      <c r="O9" s="18"/>
      <c r="P9" s="19"/>
      <c r="Q9" s="26"/>
      <c r="R9" s="26"/>
      <c r="S9" s="26" t="str">
        <f>Scratch!G2</f>
        <v/>
      </c>
      <c r="T9" s="26"/>
      <c r="U9" s="18" t="str">
        <f>IF(O9="","",IF(SUM(H9:J9)=0,"No referrals",IF(O9=0,"No TYFCB",O9/SUM(H9:J9))))</f>
        <v/>
      </c>
      <c r="V9" s="26"/>
      <c r="W9" s="27" t="str">
        <f t="shared" ref="W9:W34" si="0">IF(ISBLANK(H9),"",IF(AND(H9=0,J9=0),"None",IFERROR("1 : "&amp;ROUND(J9/H9,2),"All external")))</f>
        <v/>
      </c>
      <c r="X9" s="28" t="str">
        <f>IF(A9="","",IF(OR(ISBLANK(J9),AND(H9=0,J9=0)),"No referrals yet",IF(SUM(C9:G9)&lt;5,"Reported after 4 weeks",IF(H9&gt;=J9,"Too many internal referrals",""))))</f>
        <v/>
      </c>
      <c r="Z9" s="29"/>
      <c r="AA9" s="29"/>
      <c r="AB9" s="29"/>
      <c r="AC9" s="29"/>
      <c r="AD9" s="29"/>
    </row>
    <row r="10" spans="1:30" s="28" customFormat="1" ht="15" customHeight="1">
      <c r="A10" s="17"/>
      <c r="B10" s="17"/>
      <c r="C10" s="19"/>
      <c r="D10" s="19"/>
      <c r="E10" s="19"/>
      <c r="F10" s="19"/>
      <c r="G10" s="19"/>
      <c r="H10" s="68"/>
      <c r="I10" s="68"/>
      <c r="J10" s="19"/>
      <c r="K10" s="19"/>
      <c r="L10" s="19"/>
      <c r="M10" s="19"/>
      <c r="N10" s="19"/>
      <c r="O10" s="18"/>
      <c r="P10" s="19"/>
      <c r="Q10" s="26"/>
      <c r="R10" s="26"/>
      <c r="S10" s="26" t="str">
        <f>Scratch!G3</f>
        <v/>
      </c>
      <c r="T10" s="26"/>
      <c r="U10" s="18" t="str">
        <f t="shared" ref="U10:U48" si="1">IF(O10="","",IF(SUM(H10:J10)=0,"No referrals",IF(O10=0,"No TYFCB",O10/SUM(H10:J10))))</f>
        <v/>
      </c>
      <c r="V10" s="26"/>
      <c r="W10" s="27" t="str">
        <f t="shared" si="0"/>
        <v/>
      </c>
      <c r="X10" s="28" t="str">
        <f t="shared" ref="X10:X48" si="2">IF(A10="","",IF(OR(ISBLANK(J10),AND(H10=0,J10=0)),"No referrals yet",IF(SUM(C10:G10)&lt;5,"Reported after 4 weeks",IF(H10&gt;=J10,"Too many internal referrals",""))))</f>
        <v/>
      </c>
      <c r="Z10" s="29"/>
      <c r="AA10" s="29"/>
      <c r="AB10" s="29"/>
      <c r="AC10" s="29"/>
      <c r="AD10" s="29"/>
    </row>
    <row r="11" spans="1:30" s="28" customFormat="1" ht="15" customHeight="1">
      <c r="A11" s="17"/>
      <c r="B11" s="17"/>
      <c r="C11" s="19"/>
      <c r="D11" s="19"/>
      <c r="E11" s="19"/>
      <c r="F11" s="19"/>
      <c r="G11" s="19"/>
      <c r="H11" s="68"/>
      <c r="I11" s="68"/>
      <c r="J11" s="19"/>
      <c r="K11" s="19"/>
      <c r="L11" s="19"/>
      <c r="M11" s="19"/>
      <c r="N11" s="19"/>
      <c r="O11" s="18"/>
      <c r="P11" s="19"/>
      <c r="Q11" s="26"/>
      <c r="R11" s="26"/>
      <c r="S11" s="26" t="str">
        <f>Scratch!G4</f>
        <v/>
      </c>
      <c r="T11" s="26"/>
      <c r="U11" s="18" t="str">
        <f t="shared" si="1"/>
        <v/>
      </c>
      <c r="V11" s="26"/>
      <c r="W11" s="27" t="str">
        <f t="shared" si="0"/>
        <v/>
      </c>
      <c r="X11" s="28" t="str">
        <f t="shared" si="2"/>
        <v/>
      </c>
      <c r="Z11" s="29"/>
      <c r="AA11" s="29"/>
      <c r="AB11" s="29"/>
      <c r="AC11" s="29"/>
      <c r="AD11" s="29"/>
    </row>
    <row r="12" spans="1:30" s="28" customFormat="1" ht="15" customHeight="1">
      <c r="A12" s="17"/>
      <c r="B12" s="17"/>
      <c r="C12" s="19"/>
      <c r="D12" s="19"/>
      <c r="E12" s="19"/>
      <c r="F12" s="19"/>
      <c r="G12" s="19"/>
      <c r="H12" s="68"/>
      <c r="I12" s="68"/>
      <c r="J12" s="19"/>
      <c r="K12" s="19"/>
      <c r="L12" s="19"/>
      <c r="M12" s="19"/>
      <c r="N12" s="19"/>
      <c r="O12" s="18"/>
      <c r="P12" s="19"/>
      <c r="Q12" s="26"/>
      <c r="R12" s="26"/>
      <c r="S12" s="26" t="str">
        <f>Scratch!G5</f>
        <v/>
      </c>
      <c r="T12" s="26"/>
      <c r="U12" s="18" t="str">
        <f t="shared" si="1"/>
        <v/>
      </c>
      <c r="V12" s="26"/>
      <c r="W12" s="27" t="str">
        <f t="shared" si="0"/>
        <v/>
      </c>
      <c r="X12" s="28" t="str">
        <f t="shared" si="2"/>
        <v/>
      </c>
      <c r="Z12" s="29"/>
      <c r="AA12" s="29"/>
      <c r="AB12" s="29"/>
      <c r="AC12" s="29"/>
      <c r="AD12" s="29"/>
    </row>
    <row r="13" spans="1:30" s="28" customFormat="1" ht="15" customHeight="1">
      <c r="A13" s="17"/>
      <c r="B13" s="17"/>
      <c r="C13" s="19"/>
      <c r="D13" s="19"/>
      <c r="E13" s="19"/>
      <c r="F13" s="19"/>
      <c r="G13" s="19"/>
      <c r="H13" s="68"/>
      <c r="I13" s="68"/>
      <c r="J13" s="19"/>
      <c r="K13" s="19"/>
      <c r="L13" s="19"/>
      <c r="M13" s="19"/>
      <c r="N13" s="19"/>
      <c r="O13" s="18"/>
      <c r="P13" s="19"/>
      <c r="Q13" s="26"/>
      <c r="R13" s="26"/>
      <c r="S13" s="26" t="str">
        <f>Scratch!G6</f>
        <v/>
      </c>
      <c r="T13" s="26"/>
      <c r="U13" s="18" t="str">
        <f t="shared" si="1"/>
        <v/>
      </c>
      <c r="V13" s="26"/>
      <c r="W13" s="27" t="str">
        <f t="shared" si="0"/>
        <v/>
      </c>
      <c r="X13" s="28" t="str">
        <f t="shared" si="2"/>
        <v/>
      </c>
      <c r="Z13" s="29"/>
      <c r="AA13" s="29"/>
      <c r="AB13" s="29"/>
      <c r="AC13" s="29"/>
      <c r="AD13" s="29"/>
    </row>
    <row r="14" spans="1:30" s="28" customFormat="1" ht="15" customHeight="1">
      <c r="A14" s="17"/>
      <c r="B14" s="17"/>
      <c r="C14" s="19"/>
      <c r="D14" s="19"/>
      <c r="E14" s="19"/>
      <c r="F14" s="19"/>
      <c r="G14" s="19"/>
      <c r="H14" s="68"/>
      <c r="I14" s="68"/>
      <c r="J14" s="19"/>
      <c r="K14" s="19"/>
      <c r="L14" s="19"/>
      <c r="M14" s="19"/>
      <c r="N14" s="19"/>
      <c r="O14" s="18"/>
      <c r="P14" s="19"/>
      <c r="Q14" s="26"/>
      <c r="R14" s="26"/>
      <c r="S14" s="26" t="str">
        <f>Scratch!G7</f>
        <v/>
      </c>
      <c r="T14" s="26"/>
      <c r="U14" s="18" t="str">
        <f t="shared" si="1"/>
        <v/>
      </c>
      <c r="V14" s="26"/>
      <c r="W14" s="27" t="str">
        <f t="shared" si="0"/>
        <v/>
      </c>
      <c r="X14" s="28" t="str">
        <f t="shared" si="2"/>
        <v/>
      </c>
      <c r="Z14" s="29"/>
      <c r="AA14" s="29"/>
      <c r="AB14" s="29"/>
      <c r="AC14" s="29"/>
      <c r="AD14" s="29"/>
    </row>
    <row r="15" spans="1:30" s="28" customFormat="1" ht="15" customHeight="1">
      <c r="A15" s="17"/>
      <c r="B15" s="17"/>
      <c r="C15" s="19"/>
      <c r="D15" s="19"/>
      <c r="E15" s="19"/>
      <c r="F15" s="19"/>
      <c r="G15" s="19"/>
      <c r="H15" s="68"/>
      <c r="I15" s="68"/>
      <c r="J15" s="19"/>
      <c r="K15" s="19"/>
      <c r="L15" s="19"/>
      <c r="M15" s="19"/>
      <c r="N15" s="19"/>
      <c r="O15" s="18"/>
      <c r="P15" s="19"/>
      <c r="Q15" s="26"/>
      <c r="R15" s="26"/>
      <c r="S15" s="26" t="str">
        <f>Scratch!G8</f>
        <v/>
      </c>
      <c r="T15" s="26"/>
      <c r="U15" s="18" t="str">
        <f t="shared" si="1"/>
        <v/>
      </c>
      <c r="V15" s="26"/>
      <c r="W15" s="27" t="str">
        <f t="shared" si="0"/>
        <v/>
      </c>
      <c r="X15" s="28" t="str">
        <f t="shared" si="2"/>
        <v/>
      </c>
      <c r="Z15" s="29"/>
      <c r="AA15" s="29"/>
      <c r="AB15" s="29"/>
      <c r="AC15" s="29"/>
      <c r="AD15" s="29"/>
    </row>
    <row r="16" spans="1:30" s="28" customFormat="1" ht="15" customHeight="1">
      <c r="A16" s="17"/>
      <c r="B16" s="17"/>
      <c r="C16" s="19"/>
      <c r="D16" s="19"/>
      <c r="E16" s="19"/>
      <c r="F16" s="19"/>
      <c r="G16" s="19"/>
      <c r="H16" s="68"/>
      <c r="I16" s="68"/>
      <c r="J16" s="19"/>
      <c r="K16" s="19"/>
      <c r="L16" s="19"/>
      <c r="M16" s="19"/>
      <c r="N16" s="19"/>
      <c r="O16" s="18"/>
      <c r="P16" s="19"/>
      <c r="Q16" s="26"/>
      <c r="R16" s="26"/>
      <c r="S16" s="26" t="str">
        <f>Scratch!G9</f>
        <v/>
      </c>
      <c r="T16" s="26"/>
      <c r="U16" s="18" t="str">
        <f t="shared" si="1"/>
        <v/>
      </c>
      <c r="V16" s="26"/>
      <c r="W16" s="27" t="str">
        <f t="shared" si="0"/>
        <v/>
      </c>
      <c r="X16" s="28" t="str">
        <f t="shared" si="2"/>
        <v/>
      </c>
      <c r="Z16" s="29"/>
      <c r="AA16" s="29"/>
      <c r="AB16" s="29"/>
      <c r="AC16" s="29"/>
      <c r="AD16" s="29"/>
    </row>
    <row r="17" spans="1:30" s="28" customFormat="1" ht="15" customHeight="1">
      <c r="A17" s="17"/>
      <c r="B17" s="17"/>
      <c r="C17" s="19"/>
      <c r="D17" s="19"/>
      <c r="E17" s="19"/>
      <c r="F17" s="19"/>
      <c r="G17" s="19"/>
      <c r="H17" s="68"/>
      <c r="I17" s="68"/>
      <c r="J17" s="19"/>
      <c r="K17" s="19"/>
      <c r="L17" s="19"/>
      <c r="M17" s="19"/>
      <c r="N17" s="19"/>
      <c r="O17" s="18"/>
      <c r="P17" s="19"/>
      <c r="Q17" s="26"/>
      <c r="R17" s="26"/>
      <c r="S17" s="26" t="str">
        <f>Scratch!G10</f>
        <v/>
      </c>
      <c r="T17" s="26"/>
      <c r="U17" s="18" t="str">
        <f t="shared" si="1"/>
        <v/>
      </c>
      <c r="V17" s="26"/>
      <c r="W17" s="27" t="str">
        <f t="shared" si="0"/>
        <v/>
      </c>
      <c r="X17" s="28" t="str">
        <f t="shared" si="2"/>
        <v/>
      </c>
      <c r="Z17" s="29"/>
      <c r="AA17" s="29"/>
      <c r="AB17" s="29"/>
      <c r="AC17" s="29"/>
      <c r="AD17" s="29"/>
    </row>
    <row r="18" spans="1:30" s="28" customFormat="1" ht="15" customHeight="1">
      <c r="A18" s="17"/>
      <c r="B18" s="17"/>
      <c r="C18" s="19"/>
      <c r="D18" s="19"/>
      <c r="E18" s="19"/>
      <c r="F18" s="19"/>
      <c r="G18" s="19"/>
      <c r="H18" s="68"/>
      <c r="I18" s="68"/>
      <c r="J18" s="19"/>
      <c r="K18" s="19"/>
      <c r="L18" s="19"/>
      <c r="M18" s="19"/>
      <c r="N18" s="19"/>
      <c r="O18" s="18"/>
      <c r="P18" s="19"/>
      <c r="Q18" s="26"/>
      <c r="R18" s="26"/>
      <c r="S18" s="26" t="str">
        <f>Scratch!G11</f>
        <v/>
      </c>
      <c r="T18" s="26"/>
      <c r="U18" s="18" t="str">
        <f t="shared" si="1"/>
        <v/>
      </c>
      <c r="V18" s="26"/>
      <c r="W18" s="27" t="str">
        <f t="shared" si="0"/>
        <v/>
      </c>
      <c r="X18" s="28" t="str">
        <f t="shared" si="2"/>
        <v/>
      </c>
      <c r="Z18" s="29"/>
      <c r="AA18" s="29"/>
      <c r="AB18" s="29"/>
      <c r="AC18" s="29"/>
      <c r="AD18" s="29"/>
    </row>
    <row r="19" spans="1:30" s="28" customFormat="1" ht="15" customHeight="1">
      <c r="A19" s="17"/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8"/>
      <c r="P19" s="19"/>
      <c r="Q19" s="26"/>
      <c r="R19" s="26"/>
      <c r="S19" s="26" t="str">
        <f>Scratch!G12</f>
        <v/>
      </c>
      <c r="T19" s="26"/>
      <c r="U19" s="18" t="str">
        <f t="shared" si="1"/>
        <v/>
      </c>
      <c r="V19" s="26"/>
      <c r="W19" s="27" t="str">
        <f t="shared" si="0"/>
        <v/>
      </c>
      <c r="X19" s="28" t="str">
        <f t="shared" si="2"/>
        <v/>
      </c>
      <c r="Z19" s="29"/>
      <c r="AA19" s="29"/>
      <c r="AB19" s="29"/>
      <c r="AC19" s="29"/>
      <c r="AD19" s="29"/>
    </row>
    <row r="20" spans="1:30" s="28" customFormat="1" ht="15" customHeight="1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19"/>
      <c r="Q20" s="26"/>
      <c r="R20" s="26"/>
      <c r="S20" s="26" t="str">
        <f>Scratch!G13</f>
        <v/>
      </c>
      <c r="T20" s="26"/>
      <c r="U20" s="18" t="str">
        <f t="shared" si="1"/>
        <v/>
      </c>
      <c r="V20" s="26"/>
      <c r="W20" s="27" t="str">
        <f t="shared" si="0"/>
        <v/>
      </c>
      <c r="X20" s="28" t="str">
        <f t="shared" si="2"/>
        <v/>
      </c>
      <c r="Z20" s="29"/>
      <c r="AA20" s="29"/>
      <c r="AB20" s="29"/>
      <c r="AC20" s="29"/>
      <c r="AD20" s="29"/>
    </row>
    <row r="21" spans="1:30" s="28" customFormat="1" ht="15" customHeight="1">
      <c r="A21" s="17"/>
      <c r="B21" s="1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/>
      <c r="P21" s="19"/>
      <c r="Q21" s="26"/>
      <c r="R21" s="26"/>
      <c r="S21" s="26" t="str">
        <f>Scratch!G14</f>
        <v/>
      </c>
      <c r="T21" s="26"/>
      <c r="U21" s="18" t="str">
        <f t="shared" si="1"/>
        <v/>
      </c>
      <c r="V21" s="26"/>
      <c r="W21" s="27" t="str">
        <f t="shared" si="0"/>
        <v/>
      </c>
      <c r="X21" s="28" t="str">
        <f t="shared" si="2"/>
        <v/>
      </c>
      <c r="Z21" s="29"/>
      <c r="AA21" s="29"/>
      <c r="AB21" s="29"/>
      <c r="AC21" s="29"/>
      <c r="AD21" s="29"/>
    </row>
    <row r="22" spans="1:30" s="28" customFormat="1" ht="15" customHeight="1">
      <c r="A22" s="17"/>
      <c r="B22" s="1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/>
      <c r="P22" s="19"/>
      <c r="Q22" s="26"/>
      <c r="R22" s="26"/>
      <c r="S22" s="26" t="str">
        <f>Scratch!G15</f>
        <v/>
      </c>
      <c r="T22" s="26"/>
      <c r="U22" s="18" t="str">
        <f t="shared" si="1"/>
        <v/>
      </c>
      <c r="V22" s="26"/>
      <c r="W22" s="27" t="str">
        <f t="shared" si="0"/>
        <v/>
      </c>
      <c r="X22" s="28" t="str">
        <f t="shared" si="2"/>
        <v/>
      </c>
      <c r="Z22" s="29"/>
      <c r="AA22" s="29"/>
      <c r="AB22" s="29"/>
      <c r="AC22" s="29"/>
      <c r="AD22" s="29"/>
    </row>
    <row r="23" spans="1:30" s="28" customFormat="1" ht="15" customHeight="1">
      <c r="A23" s="17"/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/>
      <c r="P23" s="19"/>
      <c r="Q23" s="26"/>
      <c r="R23" s="26"/>
      <c r="S23" s="26" t="str">
        <f>Scratch!G16</f>
        <v/>
      </c>
      <c r="T23" s="26"/>
      <c r="U23" s="18" t="str">
        <f t="shared" si="1"/>
        <v/>
      </c>
      <c r="V23" s="26"/>
      <c r="W23" s="27" t="str">
        <f t="shared" si="0"/>
        <v/>
      </c>
      <c r="X23" s="28" t="str">
        <f t="shared" si="2"/>
        <v/>
      </c>
      <c r="Z23" s="29"/>
      <c r="AA23" s="29"/>
      <c r="AB23" s="29"/>
      <c r="AC23" s="29"/>
      <c r="AD23" s="29"/>
    </row>
    <row r="24" spans="1:30" s="28" customFormat="1" ht="15" customHeight="1">
      <c r="A24" s="17"/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/>
      <c r="P24" s="19"/>
      <c r="Q24" s="26"/>
      <c r="R24" s="26"/>
      <c r="S24" s="26" t="str">
        <f>Scratch!G17</f>
        <v/>
      </c>
      <c r="T24" s="26"/>
      <c r="U24" s="18" t="str">
        <f t="shared" si="1"/>
        <v/>
      </c>
      <c r="V24" s="26"/>
      <c r="W24" s="27" t="str">
        <f t="shared" si="0"/>
        <v/>
      </c>
      <c r="X24" s="28" t="str">
        <f t="shared" si="2"/>
        <v/>
      </c>
      <c r="Z24" s="29"/>
      <c r="AA24" s="29"/>
      <c r="AB24" s="29"/>
      <c r="AC24" s="29"/>
      <c r="AD24" s="29"/>
    </row>
    <row r="25" spans="1:30" s="28" customFormat="1" ht="15" customHeight="1">
      <c r="A25" s="17"/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/>
      <c r="P25" s="19"/>
      <c r="Q25" s="26"/>
      <c r="R25" s="26"/>
      <c r="S25" s="26" t="str">
        <f>Scratch!G18</f>
        <v/>
      </c>
      <c r="T25" s="26"/>
      <c r="U25" s="18" t="str">
        <f t="shared" si="1"/>
        <v/>
      </c>
      <c r="V25" s="26"/>
      <c r="W25" s="27" t="str">
        <f t="shared" si="0"/>
        <v/>
      </c>
      <c r="X25" s="28" t="str">
        <f t="shared" si="2"/>
        <v/>
      </c>
      <c r="Z25" s="29"/>
      <c r="AA25" s="29"/>
      <c r="AB25" s="29"/>
      <c r="AC25" s="29"/>
      <c r="AD25" s="29"/>
    </row>
    <row r="26" spans="1:30" s="28" customFormat="1" ht="15" customHeight="1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/>
      <c r="P26" s="19"/>
      <c r="Q26" s="26"/>
      <c r="R26" s="26"/>
      <c r="S26" s="26" t="str">
        <f>Scratch!G19</f>
        <v/>
      </c>
      <c r="T26" s="26"/>
      <c r="U26" s="18" t="str">
        <f t="shared" si="1"/>
        <v/>
      </c>
      <c r="V26" s="26"/>
      <c r="W26" s="27" t="str">
        <f t="shared" si="0"/>
        <v/>
      </c>
      <c r="X26" s="28" t="str">
        <f t="shared" si="2"/>
        <v/>
      </c>
      <c r="Z26" s="29"/>
      <c r="AA26" s="29"/>
      <c r="AB26" s="29"/>
      <c r="AC26" s="29"/>
      <c r="AD26" s="29"/>
    </row>
    <row r="27" spans="1:30" s="28" customFormat="1" ht="15" customHeight="1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/>
      <c r="P27" s="19"/>
      <c r="Q27" s="26"/>
      <c r="R27" s="26"/>
      <c r="S27" s="26" t="str">
        <f>Scratch!G20</f>
        <v/>
      </c>
      <c r="T27" s="26"/>
      <c r="U27" s="18" t="str">
        <f t="shared" si="1"/>
        <v/>
      </c>
      <c r="V27" s="26"/>
      <c r="W27" s="27" t="str">
        <f t="shared" si="0"/>
        <v/>
      </c>
      <c r="X27" s="28" t="str">
        <f t="shared" si="2"/>
        <v/>
      </c>
      <c r="Z27" s="29"/>
      <c r="AA27" s="29"/>
      <c r="AB27" s="29"/>
      <c r="AC27" s="29"/>
      <c r="AD27" s="29"/>
    </row>
    <row r="28" spans="1:30" s="28" customFormat="1" ht="15" customHeight="1">
      <c r="A28" s="17"/>
      <c r="B28" s="17"/>
      <c r="C28" s="19"/>
      <c r="D28" s="19"/>
      <c r="E28" s="19"/>
      <c r="F28" s="19"/>
      <c r="G28" s="19"/>
      <c r="H28" s="68"/>
      <c r="I28" s="68"/>
      <c r="J28" s="19"/>
      <c r="K28" s="19"/>
      <c r="L28" s="19"/>
      <c r="M28" s="19"/>
      <c r="N28" s="19"/>
      <c r="O28" s="18"/>
      <c r="P28" s="19"/>
      <c r="Q28" s="26"/>
      <c r="R28" s="26"/>
      <c r="S28" s="26" t="str">
        <f>Scratch!G21</f>
        <v/>
      </c>
      <c r="T28" s="26"/>
      <c r="U28" s="18" t="str">
        <f t="shared" si="1"/>
        <v/>
      </c>
      <c r="V28" s="26"/>
      <c r="W28" s="27" t="str">
        <f t="shared" si="0"/>
        <v/>
      </c>
      <c r="X28" s="28" t="str">
        <f t="shared" si="2"/>
        <v/>
      </c>
      <c r="Z28" s="29"/>
      <c r="AA28" s="29"/>
      <c r="AB28" s="29"/>
      <c r="AC28" s="29"/>
      <c r="AD28" s="29"/>
    </row>
    <row r="29" spans="1:30" s="28" customFormat="1" ht="15" customHeight="1">
      <c r="A29" s="17"/>
      <c r="B29" s="17"/>
      <c r="C29" s="19"/>
      <c r="D29" s="19"/>
      <c r="E29" s="19"/>
      <c r="F29" s="19"/>
      <c r="G29" s="19"/>
      <c r="H29" s="68"/>
      <c r="I29" s="68"/>
      <c r="J29" s="19"/>
      <c r="K29" s="19"/>
      <c r="L29" s="19"/>
      <c r="M29" s="19"/>
      <c r="N29" s="19"/>
      <c r="O29" s="18"/>
      <c r="P29" s="19"/>
      <c r="Q29" s="26"/>
      <c r="R29" s="26"/>
      <c r="S29" s="26" t="str">
        <f>Scratch!G22</f>
        <v/>
      </c>
      <c r="T29" s="26"/>
      <c r="U29" s="18" t="str">
        <f t="shared" si="1"/>
        <v/>
      </c>
      <c r="V29" s="26"/>
      <c r="W29" s="27" t="str">
        <f t="shared" si="0"/>
        <v/>
      </c>
      <c r="X29" s="28" t="str">
        <f t="shared" si="2"/>
        <v/>
      </c>
      <c r="Z29" s="29"/>
      <c r="AA29" s="29"/>
      <c r="AB29" s="29"/>
      <c r="AC29" s="29"/>
      <c r="AD29" s="29"/>
    </row>
    <row r="30" spans="1:30" s="28" customFormat="1" ht="15" customHeight="1">
      <c r="A30" s="17"/>
      <c r="B30" s="17"/>
      <c r="C30" s="19"/>
      <c r="D30" s="19"/>
      <c r="E30" s="19"/>
      <c r="F30" s="19"/>
      <c r="G30" s="19"/>
      <c r="H30" s="68"/>
      <c r="I30" s="68"/>
      <c r="J30" s="19"/>
      <c r="K30" s="19"/>
      <c r="L30" s="19"/>
      <c r="M30" s="19"/>
      <c r="N30" s="19"/>
      <c r="O30" s="18"/>
      <c r="P30" s="19"/>
      <c r="Q30" s="26"/>
      <c r="R30" s="26"/>
      <c r="S30" s="26" t="str">
        <f>Scratch!G23</f>
        <v/>
      </c>
      <c r="T30" s="26"/>
      <c r="U30" s="18" t="str">
        <f t="shared" si="1"/>
        <v/>
      </c>
      <c r="V30" s="26"/>
      <c r="W30" s="27" t="str">
        <f t="shared" si="0"/>
        <v/>
      </c>
      <c r="X30" s="28" t="str">
        <f t="shared" si="2"/>
        <v/>
      </c>
      <c r="Z30" s="29"/>
      <c r="AA30" s="29"/>
      <c r="AB30" s="29"/>
      <c r="AC30" s="29"/>
      <c r="AD30" s="29"/>
    </row>
    <row r="31" spans="1:30" s="28" customFormat="1" ht="15" customHeight="1">
      <c r="A31" s="17"/>
      <c r="B31" s="17"/>
      <c r="C31" s="19"/>
      <c r="D31" s="19"/>
      <c r="E31" s="19"/>
      <c r="F31" s="19"/>
      <c r="G31" s="19"/>
      <c r="H31" s="68"/>
      <c r="I31" s="68"/>
      <c r="J31" s="19"/>
      <c r="K31" s="19"/>
      <c r="L31" s="19"/>
      <c r="M31" s="19"/>
      <c r="N31" s="19"/>
      <c r="O31" s="18"/>
      <c r="P31" s="19"/>
      <c r="Q31" s="26"/>
      <c r="R31" s="26"/>
      <c r="S31" s="26" t="str">
        <f>Scratch!G24</f>
        <v/>
      </c>
      <c r="T31" s="26"/>
      <c r="U31" s="18" t="str">
        <f t="shared" si="1"/>
        <v/>
      </c>
      <c r="V31" s="26"/>
      <c r="W31" s="27" t="str">
        <f t="shared" si="0"/>
        <v/>
      </c>
      <c r="X31" s="28" t="str">
        <f t="shared" si="2"/>
        <v/>
      </c>
      <c r="Z31" s="29"/>
      <c r="AA31" s="29"/>
      <c r="AB31" s="29"/>
      <c r="AC31" s="29"/>
      <c r="AD31" s="29"/>
    </row>
    <row r="32" spans="1:30" s="28" customFormat="1" ht="15" customHeight="1">
      <c r="A32" s="17"/>
      <c r="B32" s="17"/>
      <c r="C32" s="19"/>
      <c r="D32" s="19"/>
      <c r="E32" s="19"/>
      <c r="F32" s="19"/>
      <c r="G32" s="19"/>
      <c r="H32" s="68"/>
      <c r="I32" s="68"/>
      <c r="J32" s="19"/>
      <c r="K32" s="19"/>
      <c r="L32" s="19"/>
      <c r="M32" s="19"/>
      <c r="N32" s="19"/>
      <c r="O32" s="18"/>
      <c r="P32" s="19"/>
      <c r="Q32" s="26"/>
      <c r="R32" s="26"/>
      <c r="S32" s="26" t="str">
        <f>Scratch!G25</f>
        <v/>
      </c>
      <c r="T32" s="26"/>
      <c r="U32" s="18" t="str">
        <f t="shared" si="1"/>
        <v/>
      </c>
      <c r="V32" s="26"/>
      <c r="W32" s="27" t="str">
        <f t="shared" si="0"/>
        <v/>
      </c>
      <c r="X32" s="28" t="str">
        <f t="shared" si="2"/>
        <v/>
      </c>
      <c r="Z32" s="29"/>
      <c r="AA32" s="29"/>
      <c r="AB32" s="29"/>
      <c r="AC32" s="29"/>
      <c r="AD32" s="29"/>
    </row>
    <row r="33" spans="1:30" s="28" customFormat="1" ht="15" customHeight="1">
      <c r="A33" s="17"/>
      <c r="B33" s="17"/>
      <c r="C33" s="19"/>
      <c r="D33" s="19"/>
      <c r="E33" s="19"/>
      <c r="F33" s="19"/>
      <c r="G33" s="19"/>
      <c r="H33" s="68"/>
      <c r="I33" s="68"/>
      <c r="J33" s="19"/>
      <c r="K33" s="19"/>
      <c r="L33" s="19"/>
      <c r="M33" s="19"/>
      <c r="N33" s="19"/>
      <c r="O33" s="18"/>
      <c r="P33" s="19"/>
      <c r="Q33" s="26"/>
      <c r="R33" s="26"/>
      <c r="S33" s="26" t="str">
        <f>Scratch!G26</f>
        <v/>
      </c>
      <c r="T33" s="26"/>
      <c r="U33" s="18" t="str">
        <f t="shared" si="1"/>
        <v/>
      </c>
      <c r="V33" s="26"/>
      <c r="W33" s="27" t="str">
        <f t="shared" si="0"/>
        <v/>
      </c>
      <c r="X33" s="28" t="str">
        <f t="shared" si="2"/>
        <v/>
      </c>
      <c r="Z33" s="29"/>
      <c r="AA33" s="29"/>
      <c r="AB33" s="29"/>
      <c r="AC33" s="29"/>
      <c r="AD33" s="29"/>
    </row>
    <row r="34" spans="1:30" s="28" customFormat="1" ht="15" customHeight="1">
      <c r="A34" s="17"/>
      <c r="B34" s="17"/>
      <c r="C34" s="19"/>
      <c r="D34" s="19"/>
      <c r="E34" s="19"/>
      <c r="F34" s="19"/>
      <c r="G34" s="19"/>
      <c r="H34" s="68"/>
      <c r="I34" s="68"/>
      <c r="J34" s="19"/>
      <c r="K34" s="19"/>
      <c r="L34" s="19"/>
      <c r="M34" s="19"/>
      <c r="N34" s="19"/>
      <c r="O34" s="18"/>
      <c r="P34" s="19"/>
      <c r="Q34" s="26"/>
      <c r="R34" s="26"/>
      <c r="S34" s="26" t="str">
        <f>Scratch!G27</f>
        <v/>
      </c>
      <c r="T34" s="26"/>
      <c r="U34" s="18" t="str">
        <f t="shared" si="1"/>
        <v/>
      </c>
      <c r="V34" s="26"/>
      <c r="W34" s="27" t="str">
        <f t="shared" si="0"/>
        <v/>
      </c>
      <c r="X34" s="28" t="str">
        <f t="shared" si="2"/>
        <v/>
      </c>
      <c r="Z34" s="29"/>
      <c r="AA34" s="29"/>
      <c r="AB34" s="29"/>
      <c r="AC34" s="29"/>
      <c r="AD34" s="29"/>
    </row>
    <row r="35" spans="1:30" s="28" customFormat="1" ht="15" customHeight="1">
      <c r="A35" s="17"/>
      <c r="B35" s="17"/>
      <c r="C35" s="19"/>
      <c r="D35" s="19"/>
      <c r="E35" s="19"/>
      <c r="F35" s="19"/>
      <c r="G35" s="19"/>
      <c r="H35" s="68"/>
      <c r="I35" s="68"/>
      <c r="J35" s="19"/>
      <c r="K35" s="19"/>
      <c r="L35" s="19"/>
      <c r="M35" s="19"/>
      <c r="N35" s="19"/>
      <c r="O35" s="18"/>
      <c r="P35" s="19"/>
      <c r="Q35" s="26"/>
      <c r="R35" s="26"/>
      <c r="S35" s="26" t="str">
        <f>Scratch!G28</f>
        <v/>
      </c>
      <c r="T35" s="26"/>
      <c r="U35" s="18" t="str">
        <f t="shared" si="1"/>
        <v/>
      </c>
      <c r="V35" s="26"/>
      <c r="W35" s="27" t="str">
        <f t="shared" ref="W35:W48" si="3">IF(ISBLANK(H35),"",IF(AND(H35=0,J35=0),"None",IFERROR("1 : "&amp;ROUND(J35/H35,1),"All external")))</f>
        <v/>
      </c>
      <c r="X35" s="28" t="str">
        <f t="shared" si="2"/>
        <v/>
      </c>
      <c r="Z35" s="29"/>
      <c r="AA35" s="29"/>
      <c r="AB35" s="29"/>
      <c r="AC35" s="29"/>
      <c r="AD35" s="29"/>
    </row>
    <row r="36" spans="1:30" s="28" customFormat="1" ht="15" customHeight="1">
      <c r="A36" s="17"/>
      <c r="B36" s="17"/>
      <c r="C36" s="19"/>
      <c r="D36" s="19"/>
      <c r="E36" s="19"/>
      <c r="F36" s="19"/>
      <c r="G36" s="19"/>
      <c r="H36" s="68"/>
      <c r="I36" s="68"/>
      <c r="J36" s="19"/>
      <c r="K36" s="19"/>
      <c r="L36" s="19"/>
      <c r="M36" s="19"/>
      <c r="N36" s="19"/>
      <c r="O36" s="18"/>
      <c r="P36" s="19"/>
      <c r="Q36" s="26"/>
      <c r="R36" s="26"/>
      <c r="S36" s="26" t="str">
        <f>Scratch!G29</f>
        <v/>
      </c>
      <c r="T36" s="26"/>
      <c r="U36" s="18" t="str">
        <f t="shared" si="1"/>
        <v/>
      </c>
      <c r="V36" s="26"/>
      <c r="W36" s="27" t="str">
        <f t="shared" si="3"/>
        <v/>
      </c>
      <c r="X36" s="28" t="str">
        <f t="shared" si="2"/>
        <v/>
      </c>
      <c r="Z36" s="29"/>
      <c r="AA36" s="29"/>
      <c r="AB36" s="29"/>
      <c r="AC36" s="29"/>
      <c r="AD36" s="29"/>
    </row>
    <row r="37" spans="1:30" s="28" customFormat="1" ht="15" customHeight="1">
      <c r="A37" s="17"/>
      <c r="B37" s="17"/>
      <c r="C37" s="19"/>
      <c r="D37" s="19"/>
      <c r="E37" s="19"/>
      <c r="F37" s="19"/>
      <c r="G37" s="19"/>
      <c r="H37" s="68"/>
      <c r="I37" s="68"/>
      <c r="J37" s="19"/>
      <c r="K37" s="19"/>
      <c r="L37" s="19"/>
      <c r="M37" s="19"/>
      <c r="N37" s="19"/>
      <c r="O37" s="18"/>
      <c r="P37" s="19"/>
      <c r="Q37" s="26"/>
      <c r="R37" s="26"/>
      <c r="S37" s="26" t="str">
        <f>Scratch!G30</f>
        <v/>
      </c>
      <c r="T37" s="26"/>
      <c r="U37" s="18" t="str">
        <f t="shared" si="1"/>
        <v/>
      </c>
      <c r="V37" s="26"/>
      <c r="W37" s="27" t="str">
        <f t="shared" si="3"/>
        <v/>
      </c>
      <c r="X37" s="28" t="str">
        <f t="shared" si="2"/>
        <v/>
      </c>
      <c r="Z37" s="29"/>
      <c r="AA37" s="29"/>
      <c r="AB37" s="29"/>
      <c r="AC37" s="29"/>
      <c r="AD37" s="29"/>
    </row>
    <row r="38" spans="1:30" s="28" customFormat="1" ht="15" customHeight="1">
      <c r="A38" s="17"/>
      <c r="B38" s="17"/>
      <c r="C38" s="19"/>
      <c r="D38" s="19"/>
      <c r="E38" s="19"/>
      <c r="F38" s="19"/>
      <c r="G38" s="19"/>
      <c r="H38" s="68"/>
      <c r="I38" s="68"/>
      <c r="J38" s="19"/>
      <c r="K38" s="19"/>
      <c r="L38" s="19"/>
      <c r="M38" s="19"/>
      <c r="N38" s="19"/>
      <c r="O38" s="18"/>
      <c r="P38" s="19"/>
      <c r="Q38" s="26"/>
      <c r="R38" s="26"/>
      <c r="S38" s="26" t="str">
        <f>Scratch!G31</f>
        <v/>
      </c>
      <c r="T38" s="26"/>
      <c r="U38" s="18" t="str">
        <f t="shared" si="1"/>
        <v/>
      </c>
      <c r="V38" s="26"/>
      <c r="W38" s="27" t="str">
        <f t="shared" si="3"/>
        <v/>
      </c>
      <c r="X38" s="28" t="str">
        <f t="shared" si="2"/>
        <v/>
      </c>
      <c r="Z38" s="29"/>
      <c r="AA38" s="29"/>
      <c r="AB38" s="29"/>
      <c r="AC38" s="29"/>
      <c r="AD38" s="29"/>
    </row>
    <row r="39" spans="1:30" s="28" customFormat="1" ht="15" customHeight="1">
      <c r="A39" s="17"/>
      <c r="B39" s="17"/>
      <c r="C39" s="19"/>
      <c r="D39" s="19"/>
      <c r="E39" s="19"/>
      <c r="F39" s="19"/>
      <c r="G39" s="19"/>
      <c r="H39" s="68"/>
      <c r="I39" s="68"/>
      <c r="J39" s="19"/>
      <c r="K39" s="19"/>
      <c r="L39" s="19"/>
      <c r="M39" s="19"/>
      <c r="N39" s="19"/>
      <c r="O39" s="18"/>
      <c r="P39" s="19"/>
      <c r="Q39" s="26"/>
      <c r="R39" s="26"/>
      <c r="S39" s="26" t="str">
        <f>Scratch!G32</f>
        <v/>
      </c>
      <c r="T39" s="26"/>
      <c r="U39" s="18" t="str">
        <f t="shared" si="1"/>
        <v/>
      </c>
      <c r="V39" s="26"/>
      <c r="W39" s="27" t="str">
        <f t="shared" si="3"/>
        <v/>
      </c>
      <c r="X39" s="28" t="str">
        <f t="shared" si="2"/>
        <v/>
      </c>
      <c r="Z39" s="29"/>
      <c r="AA39" s="29"/>
      <c r="AB39" s="29"/>
      <c r="AC39" s="29"/>
      <c r="AD39" s="29"/>
    </row>
    <row r="40" spans="1:30" s="28" customFormat="1" ht="15" customHeight="1">
      <c r="A40" s="17"/>
      <c r="B40" s="17"/>
      <c r="C40" s="19"/>
      <c r="D40" s="19"/>
      <c r="E40" s="19"/>
      <c r="F40" s="19"/>
      <c r="G40" s="19"/>
      <c r="H40" s="68"/>
      <c r="I40" s="68"/>
      <c r="J40" s="19"/>
      <c r="K40" s="19"/>
      <c r="L40" s="19"/>
      <c r="M40" s="19"/>
      <c r="N40" s="19"/>
      <c r="O40" s="18"/>
      <c r="P40" s="19"/>
      <c r="Q40" s="26"/>
      <c r="R40" s="26"/>
      <c r="S40" s="26" t="str">
        <f>Scratch!G33</f>
        <v/>
      </c>
      <c r="T40" s="26"/>
      <c r="U40" s="18" t="str">
        <f t="shared" si="1"/>
        <v/>
      </c>
      <c r="V40" s="26"/>
      <c r="W40" s="27" t="str">
        <f t="shared" si="3"/>
        <v/>
      </c>
      <c r="X40" s="28" t="str">
        <f t="shared" si="2"/>
        <v/>
      </c>
      <c r="Z40" s="29"/>
      <c r="AA40" s="29"/>
      <c r="AB40" s="29"/>
      <c r="AC40" s="29"/>
      <c r="AD40" s="29"/>
    </row>
    <row r="41" spans="1:30" s="28" customFormat="1" ht="15" customHeight="1">
      <c r="A41" s="17"/>
      <c r="B41" s="17"/>
      <c r="C41" s="19"/>
      <c r="D41" s="19"/>
      <c r="E41" s="19"/>
      <c r="F41" s="19"/>
      <c r="G41" s="19"/>
      <c r="H41" s="68"/>
      <c r="I41" s="68"/>
      <c r="J41" s="19"/>
      <c r="K41" s="19"/>
      <c r="L41" s="19"/>
      <c r="M41" s="19"/>
      <c r="N41" s="19"/>
      <c r="O41" s="18"/>
      <c r="P41" s="19"/>
      <c r="Q41" s="26"/>
      <c r="R41" s="26"/>
      <c r="S41" s="26" t="str">
        <f>Scratch!G34</f>
        <v/>
      </c>
      <c r="T41" s="26"/>
      <c r="U41" s="18" t="str">
        <f t="shared" si="1"/>
        <v/>
      </c>
      <c r="V41" s="26"/>
      <c r="W41" s="27" t="str">
        <f t="shared" si="3"/>
        <v/>
      </c>
      <c r="X41" s="28" t="str">
        <f t="shared" si="2"/>
        <v/>
      </c>
      <c r="Z41" s="29"/>
      <c r="AA41" s="29"/>
      <c r="AB41" s="29"/>
      <c r="AC41" s="29"/>
      <c r="AD41" s="29"/>
    </row>
    <row r="42" spans="1:30" s="28" customFormat="1" ht="15" customHeight="1">
      <c r="A42" s="17"/>
      <c r="B42" s="17"/>
      <c r="C42" s="19"/>
      <c r="D42" s="19"/>
      <c r="E42" s="19"/>
      <c r="F42" s="19"/>
      <c r="G42" s="19"/>
      <c r="H42" s="68"/>
      <c r="I42" s="68"/>
      <c r="J42" s="19"/>
      <c r="K42" s="19"/>
      <c r="L42" s="19"/>
      <c r="M42" s="19"/>
      <c r="N42" s="19"/>
      <c r="O42" s="18"/>
      <c r="P42" s="19"/>
      <c r="Q42" s="26"/>
      <c r="R42" s="26"/>
      <c r="S42" s="26" t="str">
        <f>Scratch!G35</f>
        <v/>
      </c>
      <c r="T42" s="26"/>
      <c r="U42" s="18" t="str">
        <f t="shared" si="1"/>
        <v/>
      </c>
      <c r="V42" s="26"/>
      <c r="W42" s="27" t="str">
        <f t="shared" si="3"/>
        <v/>
      </c>
      <c r="X42" s="28" t="str">
        <f t="shared" si="2"/>
        <v/>
      </c>
      <c r="Z42" s="29"/>
      <c r="AA42" s="29"/>
      <c r="AB42" s="29"/>
      <c r="AC42" s="29"/>
      <c r="AD42" s="29"/>
    </row>
    <row r="43" spans="1:30" s="28" customFormat="1" ht="15" customHeight="1">
      <c r="A43" s="17"/>
      <c r="B43" s="17"/>
      <c r="C43" s="19"/>
      <c r="D43" s="19"/>
      <c r="E43" s="19"/>
      <c r="F43" s="19"/>
      <c r="G43" s="19"/>
      <c r="H43" s="68"/>
      <c r="I43" s="68"/>
      <c r="J43" s="19"/>
      <c r="K43" s="19"/>
      <c r="L43" s="19"/>
      <c r="M43" s="19"/>
      <c r="N43" s="19"/>
      <c r="O43" s="18"/>
      <c r="P43" s="19"/>
      <c r="Q43" s="26"/>
      <c r="R43" s="26"/>
      <c r="S43" s="26" t="str">
        <f>Scratch!G36</f>
        <v/>
      </c>
      <c r="T43" s="26"/>
      <c r="U43" s="18" t="str">
        <f t="shared" si="1"/>
        <v/>
      </c>
      <c r="V43" s="26"/>
      <c r="W43" s="27" t="str">
        <f t="shared" si="3"/>
        <v/>
      </c>
      <c r="X43" s="28" t="str">
        <f t="shared" si="2"/>
        <v/>
      </c>
      <c r="Z43" s="29"/>
      <c r="AA43" s="29"/>
      <c r="AB43" s="29"/>
      <c r="AC43" s="29"/>
      <c r="AD43" s="29"/>
    </row>
    <row r="44" spans="1:30" s="28" customFormat="1" ht="15" customHeight="1">
      <c r="A44" s="17"/>
      <c r="B44" s="17"/>
      <c r="C44" s="19"/>
      <c r="D44" s="19"/>
      <c r="E44" s="19"/>
      <c r="F44" s="19"/>
      <c r="G44" s="19"/>
      <c r="H44" s="68"/>
      <c r="I44" s="68"/>
      <c r="J44" s="19"/>
      <c r="K44" s="19"/>
      <c r="L44" s="19"/>
      <c r="M44" s="19"/>
      <c r="N44" s="19"/>
      <c r="O44" s="18"/>
      <c r="P44" s="19"/>
      <c r="Q44" s="26"/>
      <c r="R44" s="26"/>
      <c r="S44" s="26" t="str">
        <f>Scratch!G37</f>
        <v/>
      </c>
      <c r="T44" s="26"/>
      <c r="U44" s="18" t="str">
        <f t="shared" si="1"/>
        <v/>
      </c>
      <c r="V44" s="26"/>
      <c r="W44" s="27" t="str">
        <f t="shared" si="3"/>
        <v/>
      </c>
      <c r="X44" s="28" t="str">
        <f t="shared" si="2"/>
        <v/>
      </c>
      <c r="Z44" s="29"/>
      <c r="AA44" s="29"/>
      <c r="AB44" s="29"/>
      <c r="AC44" s="29"/>
      <c r="AD44" s="29"/>
    </row>
    <row r="45" spans="1:30" s="28" customFormat="1" ht="15" customHeight="1">
      <c r="A45" s="17"/>
      <c r="B45" s="17"/>
      <c r="C45" s="19"/>
      <c r="D45" s="19"/>
      <c r="E45" s="19"/>
      <c r="F45" s="19"/>
      <c r="G45" s="19"/>
      <c r="H45" s="68"/>
      <c r="I45" s="68"/>
      <c r="J45" s="19"/>
      <c r="K45" s="19"/>
      <c r="L45" s="19"/>
      <c r="M45" s="19"/>
      <c r="N45" s="19"/>
      <c r="O45" s="18"/>
      <c r="P45" s="19"/>
      <c r="Q45" s="26"/>
      <c r="R45" s="26"/>
      <c r="S45" s="26" t="str">
        <f>Scratch!G38</f>
        <v/>
      </c>
      <c r="T45" s="26"/>
      <c r="U45" s="18" t="str">
        <f t="shared" si="1"/>
        <v/>
      </c>
      <c r="V45" s="26"/>
      <c r="W45" s="27" t="str">
        <f t="shared" si="3"/>
        <v/>
      </c>
      <c r="X45" s="28" t="str">
        <f t="shared" si="2"/>
        <v/>
      </c>
      <c r="Z45" s="29"/>
      <c r="AA45" s="29"/>
      <c r="AB45" s="29"/>
      <c r="AC45" s="29"/>
      <c r="AD45" s="29"/>
    </row>
    <row r="46" spans="1:30" s="28" customFormat="1" ht="15" customHeight="1">
      <c r="A46" s="17"/>
      <c r="B46" s="17"/>
      <c r="C46" s="19"/>
      <c r="D46" s="19"/>
      <c r="E46" s="19"/>
      <c r="F46" s="19"/>
      <c r="G46" s="19"/>
      <c r="H46" s="68"/>
      <c r="I46" s="68"/>
      <c r="J46" s="19"/>
      <c r="K46" s="19"/>
      <c r="L46" s="19"/>
      <c r="M46" s="19"/>
      <c r="N46" s="19"/>
      <c r="O46" s="18"/>
      <c r="P46" s="19"/>
      <c r="Q46" s="26"/>
      <c r="R46" s="26"/>
      <c r="S46" s="26" t="str">
        <f>Scratch!G39</f>
        <v/>
      </c>
      <c r="T46" s="26"/>
      <c r="U46" s="18" t="str">
        <f t="shared" si="1"/>
        <v/>
      </c>
      <c r="V46" s="26"/>
      <c r="W46" s="27" t="str">
        <f t="shared" si="3"/>
        <v/>
      </c>
      <c r="X46" s="28" t="str">
        <f t="shared" si="2"/>
        <v/>
      </c>
      <c r="Z46" s="29"/>
      <c r="AA46" s="29"/>
      <c r="AB46" s="29"/>
      <c r="AC46" s="29"/>
      <c r="AD46" s="29"/>
    </row>
    <row r="47" spans="1:30" s="28" customFormat="1" ht="15" customHeight="1">
      <c r="A47" s="17"/>
      <c r="B47" s="17"/>
      <c r="C47" s="19"/>
      <c r="D47" s="19"/>
      <c r="E47" s="19"/>
      <c r="F47" s="19"/>
      <c r="G47" s="19"/>
      <c r="H47" s="68"/>
      <c r="I47" s="68"/>
      <c r="J47" s="19"/>
      <c r="K47" s="19"/>
      <c r="L47" s="19"/>
      <c r="M47" s="19"/>
      <c r="N47" s="19"/>
      <c r="O47" s="18"/>
      <c r="P47" s="19"/>
      <c r="Q47" s="26"/>
      <c r="R47" s="26"/>
      <c r="S47" s="26" t="str">
        <f>Scratch!G40</f>
        <v/>
      </c>
      <c r="T47" s="26"/>
      <c r="U47" s="18" t="str">
        <f t="shared" si="1"/>
        <v/>
      </c>
      <c r="V47" s="26"/>
      <c r="W47" s="27" t="str">
        <f t="shared" si="3"/>
        <v/>
      </c>
      <c r="X47" s="28" t="str">
        <f t="shared" si="2"/>
        <v/>
      </c>
      <c r="Z47" s="29"/>
      <c r="AA47" s="29"/>
      <c r="AB47" s="29"/>
      <c r="AC47" s="29"/>
      <c r="AD47" s="29"/>
    </row>
    <row r="48" spans="1:30" s="28" customFormat="1" ht="15" customHeight="1">
      <c r="A48" s="17"/>
      <c r="B48" s="17"/>
      <c r="C48" s="19"/>
      <c r="D48" s="19"/>
      <c r="E48" s="19"/>
      <c r="F48" s="19"/>
      <c r="G48" s="19"/>
      <c r="H48" s="68"/>
      <c r="I48" s="68"/>
      <c r="J48" s="19"/>
      <c r="K48" s="19"/>
      <c r="L48" s="19"/>
      <c r="M48" s="19"/>
      <c r="N48" s="19"/>
      <c r="O48" s="18"/>
      <c r="P48" s="19"/>
      <c r="Q48" s="26"/>
      <c r="R48" s="26"/>
      <c r="S48" s="26" t="str">
        <f>Scratch!G41</f>
        <v/>
      </c>
      <c r="T48" s="26"/>
      <c r="U48" s="18" t="str">
        <f t="shared" si="1"/>
        <v/>
      </c>
      <c r="V48" s="26"/>
      <c r="W48" s="27" t="str">
        <f t="shared" si="3"/>
        <v/>
      </c>
      <c r="X48" s="28" t="str">
        <f t="shared" si="2"/>
        <v/>
      </c>
      <c r="Z48" s="29"/>
      <c r="AA48" s="29"/>
      <c r="AB48" s="29"/>
      <c r="AC48" s="29"/>
      <c r="AD48" s="29"/>
    </row>
    <row r="49" spans="1:30" s="28" customFormat="1" ht="15" customHeight="1">
      <c r="A49" s="17" t="s">
        <v>43</v>
      </c>
      <c r="B49" s="17"/>
      <c r="C49" s="19"/>
      <c r="D49" s="19"/>
      <c r="E49" s="19"/>
      <c r="F49" s="19"/>
      <c r="G49" s="19"/>
      <c r="H49" s="68"/>
      <c r="I49" s="68"/>
      <c r="J49" s="19"/>
      <c r="K49" s="19"/>
      <c r="L49" s="19"/>
      <c r="M49" s="19"/>
      <c r="N49" s="19"/>
      <c r="O49" s="18"/>
      <c r="P49" s="19"/>
      <c r="Q49" s="26"/>
      <c r="R49" s="26"/>
      <c r="S49" s="26"/>
      <c r="T49" s="26"/>
      <c r="U49" s="30"/>
      <c r="V49" s="26"/>
      <c r="W49" s="27"/>
      <c r="X49" s="31"/>
      <c r="Z49" s="29"/>
      <c r="AA49" s="29"/>
      <c r="AB49" s="29"/>
      <c r="AC49" s="29"/>
      <c r="AD49" s="29"/>
    </row>
    <row r="50" spans="1:30" s="28" customFormat="1" ht="15" customHeight="1">
      <c r="A50" s="17" t="s">
        <v>27</v>
      </c>
      <c r="B50" s="17"/>
      <c r="C50" s="19"/>
      <c r="D50" s="19"/>
      <c r="E50" s="19"/>
      <c r="F50" s="19"/>
      <c r="G50" s="19"/>
      <c r="H50" s="68"/>
      <c r="I50" s="68"/>
      <c r="J50" s="19"/>
      <c r="K50" s="19"/>
      <c r="L50" s="19"/>
      <c r="M50" s="19"/>
      <c r="N50" s="19"/>
      <c r="O50" s="18"/>
      <c r="P50" s="19"/>
      <c r="Q50" s="26"/>
      <c r="R50" s="26"/>
      <c r="S50" s="26"/>
      <c r="T50" s="26"/>
      <c r="U50" s="30"/>
      <c r="V50" s="26"/>
      <c r="W50" s="27"/>
      <c r="X50" s="31"/>
      <c r="Z50" s="29"/>
      <c r="AA50" s="29"/>
      <c r="AB50" s="29"/>
      <c r="AC50" s="29"/>
      <c r="AD50" s="29"/>
    </row>
    <row r="51" spans="1:30" s="22" customFormat="1">
      <c r="B51" s="32" t="s">
        <v>42</v>
      </c>
      <c r="C51" s="33">
        <f t="shared" ref="C51:H51" si="4">SUM(C9:C50)</f>
        <v>0</v>
      </c>
      <c r="D51" s="33">
        <f t="shared" si="4"/>
        <v>0</v>
      </c>
      <c r="E51" s="33">
        <f t="shared" si="4"/>
        <v>0</v>
      </c>
      <c r="F51" s="33">
        <f t="shared" si="4"/>
        <v>0</v>
      </c>
      <c r="G51" s="33">
        <f t="shared" si="4"/>
        <v>0</v>
      </c>
      <c r="H51" s="69">
        <f t="shared" si="4"/>
        <v>0</v>
      </c>
      <c r="I51" s="69"/>
      <c r="J51" s="33">
        <f t="shared" ref="J51:P51" si="5">SUM(J9:J50)</f>
        <v>0</v>
      </c>
      <c r="K51" s="33">
        <f t="shared" si="5"/>
        <v>0</v>
      </c>
      <c r="L51" s="33">
        <f t="shared" si="5"/>
        <v>0</v>
      </c>
      <c r="M51" s="33">
        <f t="shared" si="5"/>
        <v>0</v>
      </c>
      <c r="N51" s="33">
        <f t="shared" si="5"/>
        <v>0</v>
      </c>
      <c r="O51" s="34">
        <f t="shared" si="5"/>
        <v>0</v>
      </c>
      <c r="P51" s="33">
        <f t="shared" si="5"/>
        <v>0</v>
      </c>
    </row>
    <row r="52" spans="1:30" s="22" customFormat="1">
      <c r="B52" s="32"/>
      <c r="C52" s="33"/>
      <c r="D52" s="33"/>
      <c r="E52" s="33"/>
      <c r="F52" s="33"/>
      <c r="G52" s="33"/>
      <c r="H52" s="62"/>
      <c r="I52" s="62"/>
    </row>
    <row r="53" spans="1:30" s="22" customFormat="1" ht="15" customHeight="1">
      <c r="B53" s="70" t="s">
        <v>52</v>
      </c>
      <c r="C53" s="70"/>
      <c r="D53" s="70"/>
      <c r="E53" s="70"/>
      <c r="F53" s="70"/>
      <c r="G53" s="70"/>
      <c r="H53" s="70"/>
      <c r="N53" s="50" t="s">
        <v>58</v>
      </c>
      <c r="O53" s="51"/>
      <c r="P53" s="52"/>
      <c r="W53" s="35" t="s">
        <v>36</v>
      </c>
    </row>
    <row r="54" spans="1:30" s="22" customFormat="1" ht="15" customHeight="1">
      <c r="B54" s="32" t="s">
        <v>48</v>
      </c>
      <c r="C54" s="36" t="str">
        <f>IFERROR(COUNTIF(Scratch!$G$2:$G$41,"&gt;=70")/(COUNTA(Scratch!$G$2:$G$41)-COUNTIF(Scratch!$G$2:$G$41,"")),"")</f>
        <v/>
      </c>
      <c r="D54" s="36" t="str">
        <f>IFERROR(COUNTIFS(Scratch!$G$2:$G$41,"&gt;=50",Scratch!$G$2:$G$41,"&lt;70")/(COUNTA(Scratch!$G$2:$G$41)-COUNTIF(Scratch!$G$2:$G$41,"")),"")</f>
        <v/>
      </c>
      <c r="E54" s="36" t="str">
        <f>IFERROR(COUNTIFS(Scratch!$G$2:$G$41,"&gt;=25",Scratch!$G$2:$G$41,"&lt;50")/(COUNTA(Scratch!$G$2:$G$41)-COUNTIF(Scratch!$G$2:$G$41,"")),"")</f>
        <v/>
      </c>
      <c r="F54" s="36" t="str">
        <f>IFERROR(COUNTIF(Scratch!$G$2:$G$41,"&lt;25")/(COUNTA(Scratch!$G$2:$G$41)-COUNTIF(Scratch!$G$2:$G$41,"")),"")</f>
        <v/>
      </c>
      <c r="H54" s="62"/>
      <c r="I54" s="62"/>
      <c r="N54" s="53" t="str">
        <f>" for " &amp; IFERROR(ROUND(100*(LARGE(O9:O48,1)+LARGE(O9:O48,2)+LARGE(O9:O48,3)+LARGE(O9:O48,4))/SUM(O9:O48),0),"–") &amp; "% of chapter members'"</f>
        <v xml:space="preserve"> for –% of chapter members'</v>
      </c>
      <c r="O54" s="54"/>
      <c r="P54" s="55"/>
      <c r="W54" s="37" t="s">
        <v>37</v>
      </c>
    </row>
    <row r="55" spans="1:30" s="22" customFormat="1">
      <c r="B55" s="32" t="s">
        <v>29</v>
      </c>
      <c r="C55" s="36" t="str">
        <f>IFERROR(COUNTIF(Scratch!$B$2:$B$41,20)/(COUNTA(Scratch!$C$2:$C$41)-COUNTIF(Scratch!$C$2:$C$41,"")),"")</f>
        <v/>
      </c>
      <c r="D55" s="36" t="str">
        <f>IFERROR(COUNTIF(Scratch!$B$2:$B$41,15)/(COUNTA(Scratch!$C$2:$C$41)-COUNTIF(Scratch!$C$2:$C$41,"")),"")</f>
        <v/>
      </c>
      <c r="E55" s="36" t="str">
        <f>IFERROR(COUNTIF(Scratch!$B$2:$B$41,10)/(COUNTA(Scratch!$C$2:$C$41)-COUNTIF(Scratch!$C$2:$C$41,"")),"")</f>
        <v/>
      </c>
      <c r="F55" s="36" t="str">
        <f>IFERROR(COUNTIF(Scratch!$B$2:$B$41,"&lt;=5")/(COUNTA(Scratch!$C$2:$C$41)-COUNTIF(Scratch!$C$2:$C$41,"")),"")</f>
        <v/>
      </c>
      <c r="G55" s="38"/>
      <c r="H55" s="62"/>
      <c r="I55" s="62"/>
      <c r="N55" s="53" t="s">
        <v>59</v>
      </c>
      <c r="O55" s="54"/>
      <c r="P55" s="55"/>
      <c r="W55" s="37" t="s">
        <v>39</v>
      </c>
    </row>
    <row r="56" spans="1:30" s="22" customFormat="1">
      <c r="B56" s="32" t="s">
        <v>30</v>
      </c>
      <c r="C56" s="36" t="str">
        <f>IFERROR(COUNTIF(Scratch!$C$2:$C$41,20)/(COUNTA(Scratch!$C$2:$C$41)-COUNTIF(Scratch!$C$2:$C$41,"")),"")</f>
        <v/>
      </c>
      <c r="D56" s="36" t="str">
        <f>IFERROR(COUNTIF(Scratch!$C$2:$C$41,15)/(COUNTA(Scratch!$C$2:$C$41)-COUNTIF(Scratch!$C$2:$C$41,"")),"")</f>
        <v/>
      </c>
      <c r="E56" s="36" t="str">
        <f>IFERROR(COUNTIF(Scratch!$C$2:$C$41,10)/(COUNTA(Scratch!$C$2:$C$41)-COUNTIF(Scratch!$C$2:$C$41,"")),"")</f>
        <v/>
      </c>
      <c r="F56" s="36" t="str">
        <f>IFERROR(COUNTIF(Scratch!$C$2:$C$41,"&lt;=5")/(COUNTA(Scratch!$C$2:$C$41)-COUNTIF(Scratch!$C$2:$C$41,"")),"")</f>
        <v/>
      </c>
      <c r="G56" s="39" t="str">
        <f>"1 : "&amp;IFERROR(ROUND(J51/H51,2),"")</f>
        <v xml:space="preserve">1 : </v>
      </c>
      <c r="H56" s="40" t="s">
        <v>49</v>
      </c>
      <c r="I56" s="41"/>
      <c r="N56" s="56" t="s">
        <v>60</v>
      </c>
      <c r="O56" s="57"/>
      <c r="P56" s="58"/>
      <c r="W56" s="37" t="s">
        <v>38</v>
      </c>
    </row>
    <row r="57" spans="1:30" s="22" customFormat="1">
      <c r="B57" s="32" t="s">
        <v>26</v>
      </c>
      <c r="C57" s="36" t="str">
        <f>IFERROR(COUNTIF(Scratch!$D$2:$D$41,20)/(COUNTA(Scratch!$D$2:$D$41)-COUNTIF(Scratch!$D$2:$D$41,"")),"")</f>
        <v/>
      </c>
      <c r="D57" s="36" t="str">
        <f>IFERROR(COUNTIF(Scratch!$D$2:$D$41,15)/(COUNTA(Scratch!$D$2:$D$41)-COUNTIF(Scratch!$D$2:$D$41,"")),"")</f>
        <v/>
      </c>
      <c r="E57" s="36" t="str">
        <f>IFERROR(COUNTIF(Scratch!$D$2:$D$41,10)/(COUNTA(Scratch!$D$2:$D$41)-COUNTIF(Scratch!$D$2:$D$41,"")),"")</f>
        <v/>
      </c>
      <c r="F57" s="36" t="str">
        <f>IFERROR(COUNTIF(Scratch!$D$2:$D$41,"&lt;=5")/(COUNTA(Scratch!$D$2:$D$41)-COUNTIF(Scratch!$D$2:$D$41,"")),"")</f>
        <v/>
      </c>
      <c r="G57" s="38"/>
      <c r="H57" s="62"/>
      <c r="I57" s="62"/>
      <c r="W57" s="37" t="s">
        <v>55</v>
      </c>
    </row>
    <row r="58" spans="1:30" s="22" customFormat="1">
      <c r="B58" s="32" t="s">
        <v>31</v>
      </c>
      <c r="C58" s="36" t="str">
        <f>IFERROR(COUNTIF(Scratch!$E$2:$E$41,20)/(COUNTA(Scratch!$E$2:$E$41)-COUNTIF(Scratch!$E$2:$E$41,"")),"")</f>
        <v/>
      </c>
      <c r="D58" s="36" t="str">
        <f>IFERROR(COUNTIF(Scratch!$E$2:$E$41,15)/(COUNTA(Scratch!$E$2:$E$41)-COUNTIF(Scratch!$E$2:$E$41,"")),"")</f>
        <v/>
      </c>
      <c r="E58" s="36" t="str">
        <f>IFERROR(COUNTIF(Scratch!$E$2:$E$41,10)/(COUNTA(Scratch!$E$2:$E$41)-COUNTIF(Scratch!$E$2:$E$41,"")),"")</f>
        <v/>
      </c>
      <c r="F58" s="36" t="str">
        <f>IFERROR(COUNTIF(Scratch!$E$2:$E$41,"&lt;=5")/(COUNTA(Scratch!$E$2:$E$41)-COUNTIF(Scratch!$E$2:$E$41,"")),"")</f>
        <v/>
      </c>
      <c r="G58" s="38"/>
      <c r="H58" s="62"/>
      <c r="I58" s="62"/>
      <c r="N58" s="59" t="s">
        <v>50</v>
      </c>
      <c r="O58" s="60"/>
      <c r="P58" s="61"/>
    </row>
    <row r="59" spans="1:30" s="22" customFormat="1">
      <c r="B59" s="32" t="s">
        <v>32</v>
      </c>
      <c r="C59" s="36" t="str">
        <f>IFERROR(COUNTIF(Scratch!$F$2:$F$41,20)/(COUNTA(Scratch!$F$2:$F$41)-COUNTIF(Scratch!$F$2:$F$41,"")),"")</f>
        <v/>
      </c>
      <c r="D59" s="36" t="str">
        <f>IFERROR(COUNTIF(Scratch!$F$2:$F$41,15)/(COUNTA(Scratch!$F$2:$F$41)-COUNTIF(Scratch!$F$2:$F$41,"")),"")</f>
        <v/>
      </c>
      <c r="E59" s="36" t="str">
        <f>IFERROR(COUNTIF(Scratch!$F$2:$F$41,10)/(COUNTA(Scratch!$F$2:$F$41)-COUNTIF(Scratch!$F$2:$F$41,"")),"")</f>
        <v/>
      </c>
      <c r="F59" s="36" t="str">
        <f>IFERROR(COUNTIF(Scratch!$F$2:$F$41,"&lt;=5")/(COUNTA(Scratch!$F$2:$F$41)-COUNTIF(Scratch!$F$2:$F$41,"")),"")</f>
        <v/>
      </c>
      <c r="G59" s="38"/>
      <c r="H59" s="62"/>
      <c r="I59" s="62"/>
      <c r="N59" s="53" t="s">
        <v>51</v>
      </c>
      <c r="O59" s="54"/>
      <c r="P59" s="55"/>
      <c r="W59" s="67" t="s">
        <v>61</v>
      </c>
      <c r="X59" s="67"/>
    </row>
    <row r="60" spans="1:30" s="22" customFormat="1">
      <c r="B60" s="32"/>
      <c r="C60" s="42"/>
      <c r="D60" s="42"/>
      <c r="E60" s="42"/>
      <c r="F60" s="42"/>
      <c r="H60" s="62"/>
      <c r="I60" s="62"/>
      <c r="N60" s="53" t="str">
        <f>"members (" &amp; IFERROR(ROUND(0.2*COUNTA($A$9:$A$48),0),"Oops") &amp; ") were thanked for"</f>
        <v>members (0) were thanked for</v>
      </c>
      <c r="O60" s="54"/>
      <c r="P60" s="55"/>
      <c r="W60" s="67" t="s">
        <v>57</v>
      </c>
      <c r="X60" s="67"/>
    </row>
    <row r="61" spans="1:30" s="22" customFormat="1">
      <c r="C61" s="43"/>
      <c r="H61" s="62"/>
      <c r="I61" s="62"/>
      <c r="N61" s="56" t="str">
        <f>IFERROR(ROUND(100*(IF(IFERROR(ROUND(0.2*COUNTA($A$9:$A$48),0),"")&lt;1,0,LARGE($O$9:$O$48,1))+IF(IFERROR(ROUND(0.2*COUNTA($A$9:$A$48),0),"")&lt;2,0,LARGE($O$9:$O$48,2))+IF(IFERROR(ROUND(0.2*COUNTA($A$9:$A$48),0),"")&lt;3,0,LARGE($O$9:$O$48,3))+IF(IFERROR(ROUND(0.2*COUNTA($A$9:$A$48),0),"")&lt;4,0,LARGE($O$9:$O$48,4))+IF(IFERROR(ROUND(0.2*COUNTA($A$9:$A$48),0),"")&lt;5,0,LARGE($O$9:$O$48,5))+IF(IFERROR(ROUND(0.2*COUNTA($A$9:$A$48),0),"")&lt;6,0,LARGE($O$9:$O$48,6))+IF(IFERROR(ROUND(0.2*COUNTA($A$9:$A$48),0),"")&lt;7,0,LARGE($O$9:$O$48,7))+IF(IFERROR(ROUND(0.2*COUNTA($A$9:$A$48),0),"")&lt;8,0,LARGE($O$9:$O$48,8))+IF(IFERROR(ROUND(0.2*COUNTA($A$9:$A$48),0),"")&lt;9,0,LARGE($O$9:$O$48,9))+IF(IFERROR(ROUND(0.2*COUNTA($A$9:$A$48),0),"")&lt;10,0,LARGE($O$9:$O$48,10)))/SUM($O$9:$O$48),0),"–")&amp;"% of members' TYFCB given."</f>
        <v>–% of members' TYFCB given.</v>
      </c>
      <c r="O61" s="57"/>
      <c r="P61" s="58"/>
    </row>
    <row r="62" spans="1:30" s="22" customFormat="1">
      <c r="C62" s="43"/>
      <c r="H62" s="44"/>
      <c r="I62" s="44"/>
      <c r="N62" s="45"/>
      <c r="O62" s="45"/>
      <c r="P62" s="45"/>
    </row>
    <row r="63" spans="1:30" s="22" customFormat="1">
      <c r="A63" s="46" t="s">
        <v>53</v>
      </c>
      <c r="H63" s="62"/>
      <c r="I63" s="62"/>
      <c r="N63" s="47"/>
      <c r="O63" s="47"/>
      <c r="P63" s="47"/>
    </row>
    <row r="64" spans="1:30" s="22" customFormat="1" ht="15.45" customHeight="1">
      <c r="A64" s="49" t="str">
        <f>IFERROR(IF(C54+D54&gt;0.75,"Wow! ","")&amp;IF(C54+D54&lt;0.5,"Oh, oh...","")&amp;IF(C54+D54&gt;=0.5,ROUND(100*(C54+D54),0)&amp;"% of members' Traffic Lights score is green or yellow. " &amp; IF(C54+D54&gt;0.75,"Fantastic! ","Good. "),"only "&amp;ROUND(100*(C54+D54),0)&amp;"% of members' Traffic Lights score is green or yellow. ")&amp;IF(C54+D54&lt;0.5,"You should focus your efforts on getting them more active, which will encourage the other members to do more.",IF(SUM(E54:F54)=0,"Having no scores in the red and gray is fantastic too!",IF(E54=0,"You might want to focus on the "&amp;ROUND(100*F54,0)&amp;"% of members in the gray.","You might want to focus on encouraging the "&amp;ROUND(100*E54,0)&amp;"% of members in the red to become more active."))),"")</f>
        <v/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8"/>
      <c r="Z64" s="48"/>
    </row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</sheetData>
  <sheetProtection password="C5EE" sheet="1" objects="1" scenarios="1" formatCells="0" formatColumns="0" formatRows="0" deleteRows="0" sort="0"/>
  <mergeCells count="75">
    <mergeCell ref="A64:X6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28:I28"/>
    <mergeCell ref="H29:I29"/>
    <mergeCell ref="H30:I30"/>
    <mergeCell ref="H31:I31"/>
    <mergeCell ref="H18:I18"/>
    <mergeCell ref="H60:I60"/>
    <mergeCell ref="H32:I32"/>
    <mergeCell ref="H33:I33"/>
    <mergeCell ref="H34:I34"/>
    <mergeCell ref="H35:I35"/>
    <mergeCell ref="H51:I51"/>
    <mergeCell ref="B53:H53"/>
    <mergeCell ref="H49:I49"/>
    <mergeCell ref="H52:I52"/>
    <mergeCell ref="W59:X59"/>
    <mergeCell ref="W60:X60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0:I50"/>
    <mergeCell ref="A4:P4"/>
    <mergeCell ref="A1:M1"/>
    <mergeCell ref="N1:P1"/>
    <mergeCell ref="A2:C2"/>
    <mergeCell ref="D2:F2"/>
    <mergeCell ref="G2:J2"/>
    <mergeCell ref="K2:M2"/>
    <mergeCell ref="N2:P2"/>
    <mergeCell ref="A3:C3"/>
    <mergeCell ref="D3:F3"/>
    <mergeCell ref="G3:J3"/>
    <mergeCell ref="K3:M3"/>
    <mergeCell ref="N3:P3"/>
    <mergeCell ref="H8:I8"/>
    <mergeCell ref="I5:P5"/>
    <mergeCell ref="I6:P6"/>
    <mergeCell ref="I7:P7"/>
    <mergeCell ref="A5:H5"/>
    <mergeCell ref="A6:H6"/>
    <mergeCell ref="A7:H7"/>
    <mergeCell ref="N53:P53"/>
    <mergeCell ref="N54:P54"/>
    <mergeCell ref="N55:P55"/>
    <mergeCell ref="N56:P56"/>
    <mergeCell ref="N58:P58"/>
    <mergeCell ref="N59:P59"/>
    <mergeCell ref="N60:P60"/>
    <mergeCell ref="N61:P61"/>
    <mergeCell ref="H61:I61"/>
    <mergeCell ref="H63:I63"/>
    <mergeCell ref="H54:I54"/>
    <mergeCell ref="H55:I55"/>
    <mergeCell ref="H57:I57"/>
    <mergeCell ref="H58:I58"/>
    <mergeCell ref="H59:I59"/>
  </mergeCells>
  <phoneticPr fontId="6" type="noConversion"/>
  <conditionalFormatting sqref="H9:J48">
    <cfRule type="expression" dxfId="69" priority="75">
      <formula>$C9=""</formula>
    </cfRule>
  </conditionalFormatting>
  <conditionalFormatting sqref="C54:C59">
    <cfRule type="notContainsBlanks" dxfId="68" priority="70">
      <formula>LEN(TRIM(C54))&gt;0</formula>
    </cfRule>
  </conditionalFormatting>
  <conditionalFormatting sqref="D54:D59">
    <cfRule type="notContainsBlanks" dxfId="67" priority="69">
      <formula>LEN(TRIM(D54))&gt;0</formula>
    </cfRule>
  </conditionalFormatting>
  <conditionalFormatting sqref="E54:E59">
    <cfRule type="notContainsBlanks" dxfId="66" priority="68">
      <formula>LEN(TRIM(E54))&gt;0</formula>
    </cfRule>
  </conditionalFormatting>
  <conditionalFormatting sqref="F54:F59">
    <cfRule type="notContainsBlanks" dxfId="65" priority="67">
      <formula>LEN(TRIM(F54))&gt;0</formula>
    </cfRule>
  </conditionalFormatting>
  <conditionalFormatting sqref="W54">
    <cfRule type="notContainsBlanks" dxfId="64" priority="66">
      <formula>LEN(TRIM(W54))&gt;0</formula>
    </cfRule>
  </conditionalFormatting>
  <conditionalFormatting sqref="W55">
    <cfRule type="notContainsBlanks" dxfId="63" priority="65">
      <formula>LEN(TRIM(W55))&gt;0</formula>
    </cfRule>
  </conditionalFormatting>
  <conditionalFormatting sqref="W56">
    <cfRule type="notContainsBlanks" dxfId="62" priority="64">
      <formula>LEN(TRIM(W56))&gt;0</formula>
    </cfRule>
  </conditionalFormatting>
  <conditionalFormatting sqref="W57">
    <cfRule type="notContainsBlanks" dxfId="61" priority="63">
      <formula>LEN(TRIM(W57))&gt;0</formula>
    </cfRule>
  </conditionalFormatting>
  <conditionalFormatting sqref="G56">
    <cfRule type="expression" dxfId="60" priority="55" stopIfTrue="1">
      <formula>J51/H51&gt;=3</formula>
    </cfRule>
    <cfRule type="expression" dxfId="59" priority="56" stopIfTrue="1">
      <formula>J51/H51&gt;=2</formula>
    </cfRule>
    <cfRule type="expression" dxfId="58" priority="57" stopIfTrue="1">
      <formula>J51/H51&gt;=1</formula>
    </cfRule>
    <cfRule type="expression" dxfId="57" priority="58" stopIfTrue="1">
      <formula>J51/H51&lt;1</formula>
    </cfRule>
  </conditionalFormatting>
  <conditionalFormatting sqref="C54">
    <cfRule type="notContainsBlanks" dxfId="56" priority="33">
      <formula>LEN(TRIM(C54))&gt;0</formula>
    </cfRule>
  </conditionalFormatting>
  <conditionalFormatting sqref="D54">
    <cfRule type="notContainsBlanks" dxfId="55" priority="32">
      <formula>LEN(TRIM(D54))&gt;0</formula>
    </cfRule>
  </conditionalFormatting>
  <conditionalFormatting sqref="E54">
    <cfRule type="notContainsBlanks" dxfId="54" priority="31">
      <formula>LEN(TRIM(E54))&gt;0</formula>
    </cfRule>
  </conditionalFormatting>
  <conditionalFormatting sqref="F54">
    <cfRule type="notContainsBlanks" dxfId="53" priority="30">
      <formula>LEN(TRIM(F54))&gt;0</formula>
    </cfRule>
  </conditionalFormatting>
  <conditionalFormatting sqref="W9:W48">
    <cfRule type="expression" dxfId="52" priority="59" stopIfTrue="1">
      <formula>OR(IF(H9=0,IF(J9=0,FALSE,TRUE),J9/H9&gt;3),AND(H9=0,J9&gt;0))</formula>
    </cfRule>
    <cfRule type="expression" dxfId="51" priority="60" stopIfTrue="1">
      <formula>OR(IF(H9=0,IF(J9=0,FALSE,TRUE),J9/H9&gt;2),AND(H9=0,J9&gt;0))</formula>
    </cfRule>
    <cfRule type="expression" dxfId="50" priority="61" stopIfTrue="1">
      <formula>OR(IF(H9=0,IF(J9=0,FALSE,TRUE),J9/H9&gt;1),AND(H9=0,J9&gt;0))</formula>
    </cfRule>
    <cfRule type="expression" dxfId="49" priority="62" stopIfTrue="1">
      <formula>OR(IF(H9=0,IF(J9=0,FALSE,TRUE),J9/H9&lt;=1),AND(H9=0,J9&gt;0))</formula>
    </cfRule>
  </conditionalFormatting>
  <conditionalFormatting sqref="C60">
    <cfRule type="notContainsBlanks" dxfId="48" priority="29">
      <formula>LEN(TRIM(C60))&gt;0</formula>
    </cfRule>
  </conditionalFormatting>
  <conditionalFormatting sqref="D60">
    <cfRule type="notContainsBlanks" dxfId="47" priority="28">
      <formula>LEN(TRIM(D60))&gt;0</formula>
    </cfRule>
  </conditionalFormatting>
  <conditionalFormatting sqref="E60">
    <cfRule type="notContainsBlanks" dxfId="46" priority="27">
      <formula>LEN(TRIM(E60))&gt;0</formula>
    </cfRule>
  </conditionalFormatting>
  <conditionalFormatting sqref="F60">
    <cfRule type="notContainsBlanks" dxfId="45" priority="26">
      <formula>LEN(TRIM(F60))&gt;0</formula>
    </cfRule>
  </conditionalFormatting>
  <conditionalFormatting sqref="H52:I52">
    <cfRule type="expression" dxfId="44" priority="17">
      <formula>$C52=""</formula>
    </cfRule>
  </conditionalFormatting>
  <conditionalFormatting sqref="B14:B26">
    <cfRule type="expression" dxfId="43" priority="336" stopIfTrue="1">
      <formula>#REF!=""</formula>
    </cfRule>
    <cfRule type="expression" dxfId="42" priority="337" stopIfTrue="1">
      <formula>#REF!&gt;=70</formula>
    </cfRule>
    <cfRule type="expression" dxfId="41" priority="338" stopIfTrue="1">
      <formula>#REF!&gt;=50</formula>
    </cfRule>
  </conditionalFormatting>
  <conditionalFormatting sqref="B39:B48 B27:B28">
    <cfRule type="expression" dxfId="40" priority="339" stopIfTrue="1">
      <formula>$A14=""</formula>
    </cfRule>
    <cfRule type="expression" dxfId="39" priority="340" stopIfTrue="1">
      <formula>#REF!&gt;=70</formula>
    </cfRule>
    <cfRule type="expression" dxfId="38" priority="341" stopIfTrue="1">
      <formula>#REF!&gt;=50</formula>
    </cfRule>
  </conditionalFormatting>
  <conditionalFormatting sqref="A14:A15 A26:A45">
    <cfRule type="expression" dxfId="37" priority="345" stopIfTrue="1">
      <formula>$A14=""</formula>
    </cfRule>
    <cfRule type="expression" dxfId="36" priority="346" stopIfTrue="1">
      <formula>#REF!&gt;=70</formula>
    </cfRule>
    <cfRule type="expression" dxfId="35" priority="347" stopIfTrue="1">
      <formula>#REF!&gt;=50</formula>
    </cfRule>
  </conditionalFormatting>
  <conditionalFormatting sqref="A14:A45">
    <cfRule type="expression" dxfId="34" priority="351" stopIfTrue="1">
      <formula>#REF!&gt;=25</formula>
    </cfRule>
    <cfRule type="expression" dxfId="33" priority="352" stopIfTrue="1">
      <formula>#REF!&lt;25</formula>
    </cfRule>
  </conditionalFormatting>
  <conditionalFormatting sqref="A16:A25">
    <cfRule type="expression" dxfId="32" priority="353" stopIfTrue="1">
      <formula>#REF!=""</formula>
    </cfRule>
    <cfRule type="expression" dxfId="31" priority="354" stopIfTrue="1">
      <formula>#REF!&gt;=70</formula>
    </cfRule>
    <cfRule type="expression" dxfId="30" priority="355" stopIfTrue="1">
      <formula>#REF!&gt;=50</formula>
    </cfRule>
  </conditionalFormatting>
  <conditionalFormatting sqref="A9:B48">
    <cfRule type="expression" dxfId="29" priority="356" stopIfTrue="1">
      <formula>$A9=""</formula>
    </cfRule>
    <cfRule type="expression" dxfId="28" priority="357" stopIfTrue="1">
      <formula>#REF!&gt;=70</formula>
    </cfRule>
    <cfRule type="expression" dxfId="27" priority="358" stopIfTrue="1">
      <formula>#REF!&gt;=50</formula>
    </cfRule>
    <cfRule type="expression" dxfId="26" priority="359" stopIfTrue="1">
      <formula>#REF!&gt;=25</formula>
    </cfRule>
    <cfRule type="expression" dxfId="25" priority="360" stopIfTrue="1">
      <formula>#REF!&lt;25</formula>
    </cfRule>
  </conditionalFormatting>
  <conditionalFormatting sqref="S9:S48">
    <cfRule type="expression" priority="1" stopIfTrue="1">
      <formula>$A9=""</formula>
    </cfRule>
    <cfRule type="expression" dxfId="24" priority="2" stopIfTrue="1">
      <formula>$S9&gt;=70</formula>
    </cfRule>
    <cfRule type="expression" dxfId="23" priority="3" stopIfTrue="1">
      <formula>$S9&gt;=50</formula>
    </cfRule>
    <cfRule type="expression" dxfId="22" priority="4" stopIfTrue="1">
      <formula>$S9&gt;=25</formula>
    </cfRule>
    <cfRule type="expression" dxfId="21" priority="5" stopIfTrue="1">
      <formula>$S9&lt;25</formula>
    </cfRule>
  </conditionalFormatting>
  <pageMargins left="0.75" right="0.75" top="1" bottom="1" header="0.5" footer="0.5"/>
  <pageSetup scale="71" orientation="landscape" horizontalDpi="4294967292" verticalDpi="4294967292" r:id="rId1"/>
  <ignoredErrors>
    <ignoredError sqref="N8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7" stopIfTrue="1" id="{E153F05A-A54B-B646-8A92-DCE15B553E8D}">
            <xm:f>Scratch!$C2=20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268" stopIfTrue="1" id="{51CA5534-1AC3-024F-897E-1C5FC4F6E7CA}">
            <xm:f>Scratch!$C2=15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269" stopIfTrue="1" id="{9858A7D9-FE0F-E741-8369-06F01956F9C9}">
            <xm:f>Scratch!$C2=10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270" stopIfTrue="1" id="{90A0A991-4498-544A-843C-71D2852FC6FF}">
            <xm:f>Scratch!$C2&lt;=5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H9:J48 H52:I52</xm:sqref>
        </x14:conditionalFormatting>
        <x14:conditionalFormatting xmlns:xm="http://schemas.microsoft.com/office/excel/2006/main">
          <x14:cfRule type="expression" priority="84" stopIfTrue="1" id="{9768A7B5-79B6-C942-9D29-9C940D2726A5}">
            <xm:f>Scratch!$D2=20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85" stopIfTrue="1" id="{1FBFE6D3-3BDD-DD48-B18D-6FFA77688AF5}">
            <xm:f>Scratch!$D2=15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86" stopIfTrue="1" id="{5E2A971D-45C7-674C-9852-D13280D69472}">
            <xm:f>Scratch!$D2=10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91" stopIfTrue="1" id="{A4E41851-CC15-EB46-B680-FA3C8DEBC21F}">
            <xm:f>Scratch!$D2&lt;=5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M9:M48</xm:sqref>
        </x14:conditionalFormatting>
        <x14:conditionalFormatting xmlns:xm="http://schemas.microsoft.com/office/excel/2006/main">
          <x14:cfRule type="expression" priority="80" stopIfTrue="1" id="{AE351389-5CA6-6643-807D-480EDB90E235}">
            <xm:f>Scratch!$E2=20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81" stopIfTrue="1" id="{C88E5575-6100-4E4C-8893-DFEE7E200368}">
            <xm:f>Scratch!$E2=15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82" stopIfTrue="1" id="{A1D24F7F-2CCA-044D-B07E-A68EE3D2DA52}">
            <xm:f>Scratch!$E2=10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83" stopIfTrue="1" id="{096DE00C-EEFB-A440-A4DF-E0D001F0E631}">
            <xm:f>Scratch!$E2&lt;=5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N9:N48</xm:sqref>
        </x14:conditionalFormatting>
        <x14:conditionalFormatting xmlns:xm="http://schemas.microsoft.com/office/excel/2006/main">
          <x14:cfRule type="expression" priority="71" stopIfTrue="1" id="{B58FE807-E0DA-D64F-815B-C934F5E089B7}">
            <xm:f>Scratch!$F2=20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72" stopIfTrue="1" id="{D21E8EC9-8240-A844-A87A-D01ECBD4E131}">
            <xm:f>Scratch!$F2=15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73" stopIfTrue="1" id="{AD239752-AB7E-3444-B69A-F6346F515DCF}">
            <xm:f>Scratch!$F2=10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74" stopIfTrue="1" id="{4CAB051C-F601-0842-8896-D41C55E21E16}">
            <xm:f>Scratch!$F2&lt;=5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P9:P48</xm:sqref>
        </x14:conditionalFormatting>
        <x14:conditionalFormatting xmlns:xm="http://schemas.microsoft.com/office/excel/2006/main">
          <x14:cfRule type="expression" priority="22" id="{9B39EE74-EAD8-44BA-BBB4-DE5DE743C3AC}">
            <xm:f>Scratch!$B2&lt;=5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" id="{F8BE9461-948F-4C4F-9454-62840824E184}">
            <xm:f>Scratch!$B2=10</xm:f>
            <x14:dxf>
              <font>
                <color rgb="FF9C0000"/>
              </font>
              <fill>
                <patternFill>
                  <bgColor rgb="FFFFC7CE"/>
                </patternFill>
              </fill>
            </x14:dxf>
          </x14:cfRule>
          <x14:cfRule type="expression" priority="24" id="{4C763D91-FD6E-40EA-9EFC-C0527047680B}">
            <xm:f>Scratch!$B2=15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25" id="{AB6CCBAC-1D81-4428-8D50-F124032AD9D2}">
            <xm:f>Scratch!$B2=20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C9:C48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7" workbookViewId="0">
      <selection activeCell="A49" sqref="A49"/>
    </sheetView>
  </sheetViews>
  <sheetFormatPr defaultColWidth="8.796875" defaultRowHeight="15.6"/>
  <cols>
    <col min="1" max="1" width="13.5" customWidth="1"/>
    <col min="2" max="2" width="15.5" customWidth="1"/>
    <col min="3" max="7" width="6.69921875" customWidth="1"/>
    <col min="8" max="8" width="6.296875" customWidth="1"/>
    <col min="9" max="9" width="2.296875" customWidth="1"/>
  </cols>
  <sheetData>
    <row r="1" spans="1:28">
      <c r="A1" s="71" t="str">
        <f>Report!A1</f>
        <v>Chapter &gt; Summary PALMS Report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8" ht="15" customHeight="1">
      <c r="A2" s="71" t="str">
        <f>Report!A2</f>
        <v>Running User</v>
      </c>
      <c r="B2" s="71"/>
      <c r="C2" s="71"/>
      <c r="D2" s="71" t="str">
        <f>Report!D2</f>
        <v>Run At</v>
      </c>
      <c r="E2" s="71"/>
      <c r="F2" s="71"/>
      <c r="G2" s="71" t="str">
        <f>Report!G2</f>
        <v>Country</v>
      </c>
      <c r="H2" s="71"/>
      <c r="I2" s="71"/>
      <c r="J2" s="71"/>
      <c r="K2" s="71" t="str">
        <f>Report!K2</f>
        <v>Region</v>
      </c>
      <c r="L2" s="71"/>
      <c r="M2" s="71"/>
      <c r="N2" s="71" t="str">
        <f>Report!N2</f>
        <v>Chapter</v>
      </c>
      <c r="O2" s="71"/>
      <c r="P2" s="71"/>
    </row>
    <row r="3" spans="1:28" ht="15" customHeight="1">
      <c r="A3" s="71" t="str">
        <f>IF(ISBLANK(Report!A3),"",Report!A3)</f>
        <v/>
      </c>
      <c r="B3" s="71"/>
      <c r="C3" s="71"/>
      <c r="D3" s="71" t="str">
        <f>IF(ISBLANK(Report!D3),"",Report!D3)</f>
        <v/>
      </c>
      <c r="E3" s="71"/>
      <c r="F3" s="71"/>
      <c r="G3" s="71" t="str">
        <f>IF(ISBLANK(Report!G3),"",Report!G3)</f>
        <v>Canada</v>
      </c>
      <c r="H3" s="71"/>
      <c r="I3" s="71"/>
      <c r="J3" s="71"/>
      <c r="K3" s="71" t="str">
        <f>IF(ISBLANK(Report!K3),"",Report!K3)</f>
        <v>Alberta South</v>
      </c>
      <c r="L3" s="71"/>
      <c r="M3" s="71"/>
      <c r="N3" s="71" t="str">
        <f>IF(ISBLANK(Report!N3),"",Report!N3)</f>
        <v/>
      </c>
      <c r="O3" s="71"/>
      <c r="P3" s="71"/>
    </row>
    <row r="4" spans="1:28" ht="15" customHeight="1">
      <c r="A4" s="9" t="str">
        <f>Report!A4</f>
        <v>Parameters</v>
      </c>
      <c r="B4" s="9"/>
      <c r="C4" s="9"/>
      <c r="D4" s="12" t="s">
        <v>54</v>
      </c>
      <c r="E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28" ht="15" customHeight="1">
      <c r="A5" s="71" t="str">
        <f>Report!A5</f>
        <v>Chapter:</v>
      </c>
      <c r="B5" s="71"/>
      <c r="C5" s="71"/>
      <c r="D5" s="71"/>
      <c r="E5" s="71"/>
      <c r="F5" s="71"/>
      <c r="G5" s="71"/>
      <c r="H5" s="71"/>
      <c r="I5" s="71" t="str">
        <f>IF(ISBLANK(Report!I5),"",Report!I5)</f>
        <v/>
      </c>
      <c r="J5" s="71"/>
      <c r="K5" s="71"/>
      <c r="L5" s="71"/>
      <c r="M5" s="71"/>
      <c r="N5" s="71"/>
      <c r="O5" s="71"/>
      <c r="P5" s="71"/>
      <c r="T5" s="10"/>
      <c r="V5" s="10"/>
    </row>
    <row r="6" spans="1:28" ht="15" customHeight="1">
      <c r="A6" s="71" t="str">
        <f>Report!A6</f>
        <v>From:</v>
      </c>
      <c r="B6" s="71"/>
      <c r="C6" s="71"/>
      <c r="D6" s="71"/>
      <c r="E6" s="71"/>
      <c r="F6" s="71"/>
      <c r="G6" s="71"/>
      <c r="H6" s="71"/>
      <c r="I6" s="71" t="str">
        <f>IF(ISBLANK(Report!I6),"",Report!I6)</f>
        <v/>
      </c>
      <c r="J6" s="71"/>
      <c r="K6" s="71"/>
      <c r="L6" s="71"/>
      <c r="M6" s="71"/>
      <c r="N6" s="71"/>
      <c r="O6" s="71"/>
      <c r="P6" s="71"/>
      <c r="S6" s="10"/>
      <c r="T6" s="10"/>
      <c r="V6" s="10"/>
    </row>
    <row r="7" spans="1:28" ht="15" customHeight="1">
      <c r="A7" s="71" t="str">
        <f>Report!A7</f>
        <v>To:</v>
      </c>
      <c r="B7" s="71"/>
      <c r="C7" s="71"/>
      <c r="D7" s="71"/>
      <c r="E7" s="71"/>
      <c r="F7" s="71"/>
      <c r="G7" s="71"/>
      <c r="H7" s="71"/>
      <c r="I7" s="71" t="str">
        <f>IF(ISBLANK(Report!I7),"",Report!I7)</f>
        <v/>
      </c>
      <c r="J7" s="71"/>
      <c r="K7" s="71"/>
      <c r="L7" s="71"/>
      <c r="M7" s="71"/>
      <c r="N7" s="71"/>
      <c r="O7" s="71"/>
      <c r="P7" s="71"/>
      <c r="S7" s="10"/>
      <c r="T7" s="10"/>
      <c r="U7" s="10"/>
      <c r="V7" s="10"/>
    </row>
    <row r="8" spans="1:28" ht="15" customHeight="1">
      <c r="A8" s="2" t="str">
        <f>Report!A8</f>
        <v>First Name</v>
      </c>
      <c r="B8" s="2" t="str">
        <f>Report!B8</f>
        <v>Last Name</v>
      </c>
      <c r="C8" s="10" t="str">
        <f>Report!C8</f>
        <v>P</v>
      </c>
      <c r="D8" s="10" t="str">
        <f>Report!D8</f>
        <v>A</v>
      </c>
      <c r="E8" s="10" t="str">
        <f>Report!E8</f>
        <v>L</v>
      </c>
      <c r="F8" s="10" t="str">
        <f>Report!F8</f>
        <v>M</v>
      </c>
      <c r="G8" s="10" t="str">
        <f>Report!G8</f>
        <v>S</v>
      </c>
      <c r="H8" s="73" t="str">
        <f>Report!H8</f>
        <v>RGI</v>
      </c>
      <c r="I8" s="73"/>
      <c r="J8" s="10" t="str">
        <f>Report!J8</f>
        <v>RGO</v>
      </c>
      <c r="L8" s="10"/>
      <c r="M8" s="10"/>
      <c r="N8" s="10"/>
      <c r="O8" s="10"/>
      <c r="P8" s="10"/>
      <c r="Q8" s="3"/>
      <c r="R8" s="3"/>
      <c r="S8" s="10"/>
      <c r="T8" s="10"/>
      <c r="U8" s="10"/>
      <c r="V8" s="8"/>
      <c r="X8" s="5"/>
      <c r="Y8" s="5"/>
      <c r="Z8" s="5"/>
      <c r="AA8" s="5"/>
      <c r="AB8" s="5"/>
    </row>
    <row r="9" spans="1:28">
      <c r="A9" s="14" t="str">
        <f>IF(ISBLANK(Report!A9),"",Report!A9)</f>
        <v/>
      </c>
      <c r="B9" s="14" t="str">
        <f>IF(ISBLANK(Report!B9),"",Report!B9)</f>
        <v/>
      </c>
      <c r="H9" s="72"/>
      <c r="I9" s="72"/>
    </row>
    <row r="10" spans="1:28">
      <c r="A10" s="14" t="str">
        <f>IF(ISBLANK(Report!A10),"",Report!A10)</f>
        <v/>
      </c>
      <c r="B10" s="14" t="str">
        <f>IF(ISBLANK(Report!B10),"",Report!B10)</f>
        <v/>
      </c>
      <c r="H10" s="72"/>
      <c r="I10" s="72"/>
    </row>
    <row r="11" spans="1:28">
      <c r="A11" s="14" t="str">
        <f>IF(ISBLANK(Report!A11),"",Report!A11)</f>
        <v/>
      </c>
      <c r="B11" s="14" t="str">
        <f>IF(ISBLANK(Report!B11),"",Report!B11)</f>
        <v/>
      </c>
      <c r="H11" s="72"/>
      <c r="I11" s="72"/>
    </row>
    <row r="12" spans="1:28">
      <c r="A12" s="14" t="str">
        <f>IF(ISBLANK(Report!A12),"",Report!A12)</f>
        <v/>
      </c>
      <c r="B12" s="14" t="str">
        <f>IF(ISBLANK(Report!B12),"",Report!B12)</f>
        <v/>
      </c>
      <c r="H12" s="72"/>
      <c r="I12" s="72"/>
    </row>
    <row r="13" spans="1:28">
      <c r="A13" s="14" t="str">
        <f>IF(ISBLANK(Report!A13),"",Report!A13)</f>
        <v/>
      </c>
      <c r="B13" s="14" t="str">
        <f>IF(ISBLANK(Report!B13),"",Report!B13)</f>
        <v/>
      </c>
      <c r="H13" s="72"/>
      <c r="I13" s="72"/>
    </row>
    <row r="14" spans="1:28">
      <c r="A14" s="14" t="str">
        <f>IF(ISBLANK(Report!A14),"",Report!A14)</f>
        <v/>
      </c>
      <c r="B14" s="14" t="str">
        <f>IF(ISBLANK(Report!B14),"",Report!B14)</f>
        <v/>
      </c>
      <c r="H14" s="72"/>
      <c r="I14" s="72"/>
    </row>
    <row r="15" spans="1:28">
      <c r="A15" s="14" t="str">
        <f>IF(ISBLANK(Report!A15),"",Report!A15)</f>
        <v/>
      </c>
      <c r="B15" s="14" t="str">
        <f>IF(ISBLANK(Report!B15),"",Report!B15)</f>
        <v/>
      </c>
      <c r="H15" s="72"/>
      <c r="I15" s="72"/>
    </row>
    <row r="16" spans="1:28">
      <c r="A16" s="14" t="str">
        <f>IF(ISBLANK(Report!A16),"",Report!A16)</f>
        <v/>
      </c>
      <c r="B16" s="14" t="str">
        <f>IF(ISBLANK(Report!B16),"",Report!B16)</f>
        <v/>
      </c>
      <c r="H16" s="72"/>
      <c r="I16" s="72"/>
    </row>
    <row r="17" spans="1:9">
      <c r="A17" s="14" t="str">
        <f>IF(ISBLANK(Report!A17),"",Report!A17)</f>
        <v/>
      </c>
      <c r="B17" s="14" t="str">
        <f>IF(ISBLANK(Report!B17),"",Report!B17)</f>
        <v/>
      </c>
      <c r="H17" s="72"/>
      <c r="I17" s="72"/>
    </row>
    <row r="18" spans="1:9">
      <c r="A18" s="14" t="str">
        <f>IF(ISBLANK(Report!A18),"",Report!A18)</f>
        <v/>
      </c>
      <c r="B18" s="14" t="str">
        <f>IF(ISBLANK(Report!B18),"",Report!B18)</f>
        <v/>
      </c>
      <c r="H18" s="72"/>
      <c r="I18" s="72"/>
    </row>
    <row r="19" spans="1:9">
      <c r="A19" s="14" t="str">
        <f>IF(ISBLANK(Report!A19),"",Report!A19)</f>
        <v/>
      </c>
      <c r="B19" s="14" t="str">
        <f>IF(ISBLANK(Report!B19),"",Report!B19)</f>
        <v/>
      </c>
      <c r="H19" s="72"/>
      <c r="I19" s="72"/>
    </row>
    <row r="20" spans="1:9">
      <c r="A20" s="14" t="str">
        <f>IF(ISBLANK(Report!A20),"",Report!A20)</f>
        <v/>
      </c>
      <c r="B20" s="14" t="str">
        <f>IF(ISBLANK(Report!B20),"",Report!B20)</f>
        <v/>
      </c>
      <c r="H20" s="72"/>
      <c r="I20" s="72"/>
    </row>
    <row r="21" spans="1:9">
      <c r="A21" s="14" t="str">
        <f>IF(ISBLANK(Report!A21),"",Report!A21)</f>
        <v/>
      </c>
      <c r="B21" s="14" t="str">
        <f>IF(ISBLANK(Report!B21),"",Report!B21)</f>
        <v/>
      </c>
      <c r="H21" s="72"/>
      <c r="I21" s="72"/>
    </row>
    <row r="22" spans="1:9">
      <c r="A22" s="14" t="str">
        <f>IF(ISBLANK(Report!A22),"",Report!A22)</f>
        <v/>
      </c>
      <c r="B22" s="14" t="str">
        <f>IF(ISBLANK(Report!B22),"",Report!B22)</f>
        <v/>
      </c>
      <c r="H22" s="72"/>
      <c r="I22" s="72"/>
    </row>
    <row r="23" spans="1:9">
      <c r="A23" s="14" t="str">
        <f>IF(ISBLANK(Report!A23),"",Report!A23)</f>
        <v/>
      </c>
      <c r="B23" s="14" t="str">
        <f>IF(ISBLANK(Report!B23),"",Report!B23)</f>
        <v/>
      </c>
      <c r="H23" s="72"/>
      <c r="I23" s="72"/>
    </row>
    <row r="24" spans="1:9">
      <c r="A24" s="14" t="str">
        <f>IF(ISBLANK(Report!A24),"",Report!A24)</f>
        <v/>
      </c>
      <c r="B24" s="14" t="str">
        <f>IF(ISBLANK(Report!B24),"",Report!B24)</f>
        <v/>
      </c>
      <c r="H24" s="72"/>
      <c r="I24" s="72"/>
    </row>
    <row r="25" spans="1:9">
      <c r="A25" s="14" t="str">
        <f>IF(ISBLANK(Report!A25),"",Report!A25)</f>
        <v/>
      </c>
      <c r="B25" s="14" t="str">
        <f>IF(ISBLANK(Report!B25),"",Report!B25)</f>
        <v/>
      </c>
      <c r="H25" s="72"/>
      <c r="I25" s="72"/>
    </row>
    <row r="26" spans="1:9">
      <c r="A26" s="14" t="str">
        <f>IF(ISBLANK(Report!A26),"",Report!A26)</f>
        <v/>
      </c>
      <c r="B26" s="14" t="str">
        <f>IF(ISBLANK(Report!B26),"",Report!B26)</f>
        <v/>
      </c>
      <c r="H26" s="72"/>
      <c r="I26" s="72"/>
    </row>
    <row r="27" spans="1:9">
      <c r="A27" s="14" t="str">
        <f>IF(ISBLANK(Report!A27),"",Report!A27)</f>
        <v/>
      </c>
      <c r="B27" s="14" t="str">
        <f>IF(ISBLANK(Report!B27),"",Report!B27)</f>
        <v/>
      </c>
      <c r="H27" s="72"/>
      <c r="I27" s="72"/>
    </row>
    <row r="28" spans="1:9">
      <c r="A28" s="14" t="str">
        <f>IF(ISBLANK(Report!A28),"",Report!A28)</f>
        <v/>
      </c>
      <c r="B28" s="14" t="str">
        <f>IF(ISBLANK(Report!B28),"",Report!B28)</f>
        <v/>
      </c>
      <c r="H28" s="72"/>
      <c r="I28" s="72"/>
    </row>
    <row r="29" spans="1:9">
      <c r="A29" s="14" t="str">
        <f>IF(ISBLANK(Report!A29),"",Report!A29)</f>
        <v/>
      </c>
      <c r="B29" s="14" t="str">
        <f>IF(ISBLANK(Report!B29),"",Report!B29)</f>
        <v/>
      </c>
      <c r="H29" s="72"/>
      <c r="I29" s="72"/>
    </row>
    <row r="30" spans="1:9">
      <c r="A30" s="14" t="str">
        <f>IF(ISBLANK(Report!A30),"",Report!A30)</f>
        <v/>
      </c>
      <c r="B30" s="14" t="str">
        <f>IF(ISBLANK(Report!B30),"",Report!B30)</f>
        <v/>
      </c>
      <c r="H30" s="72"/>
      <c r="I30" s="72"/>
    </row>
    <row r="31" spans="1:9">
      <c r="A31" s="14" t="str">
        <f>IF(ISBLANK(Report!A31),"",Report!A31)</f>
        <v/>
      </c>
      <c r="B31" s="14" t="str">
        <f>IF(ISBLANK(Report!B31),"",Report!B31)</f>
        <v/>
      </c>
      <c r="H31" s="72"/>
      <c r="I31" s="72"/>
    </row>
    <row r="32" spans="1:9">
      <c r="A32" s="14" t="str">
        <f>IF(ISBLANK(Report!A32),"",Report!A32)</f>
        <v/>
      </c>
      <c r="B32" s="14" t="str">
        <f>IF(ISBLANK(Report!B32),"",Report!B32)</f>
        <v/>
      </c>
      <c r="H32" s="72"/>
      <c r="I32" s="72"/>
    </row>
    <row r="33" spans="1:9">
      <c r="A33" s="14" t="str">
        <f>IF(ISBLANK(Report!A33),"",Report!A33)</f>
        <v/>
      </c>
      <c r="B33" s="14" t="str">
        <f>IF(ISBLANK(Report!B33),"",Report!B33)</f>
        <v/>
      </c>
      <c r="H33" s="72"/>
      <c r="I33" s="72"/>
    </row>
    <row r="34" spans="1:9">
      <c r="A34" s="14" t="str">
        <f>IF(ISBLANK(Report!A34),"",Report!A34)</f>
        <v/>
      </c>
      <c r="B34" s="14" t="str">
        <f>IF(ISBLANK(Report!B34),"",Report!B34)</f>
        <v/>
      </c>
      <c r="H34" s="72"/>
      <c r="I34" s="72"/>
    </row>
    <row r="35" spans="1:9">
      <c r="A35" s="14" t="str">
        <f>IF(ISBLANK(Report!A35),"",Report!A35)</f>
        <v/>
      </c>
      <c r="B35" s="14" t="str">
        <f>IF(ISBLANK(Report!B35),"",Report!B35)</f>
        <v/>
      </c>
      <c r="H35" s="72"/>
      <c r="I35" s="72"/>
    </row>
    <row r="36" spans="1:9">
      <c r="A36" s="14" t="str">
        <f>IF(ISBLANK(Report!A36),"",Report!A36)</f>
        <v/>
      </c>
      <c r="B36" s="14" t="str">
        <f>IF(ISBLANK(Report!B36),"",Report!B36)</f>
        <v/>
      </c>
      <c r="H36" s="72"/>
      <c r="I36" s="72"/>
    </row>
    <row r="37" spans="1:9">
      <c r="A37" s="14" t="str">
        <f>IF(ISBLANK(Report!A37),"",Report!A37)</f>
        <v/>
      </c>
      <c r="B37" s="14" t="str">
        <f>IF(ISBLANK(Report!B37),"",Report!B37)</f>
        <v/>
      </c>
      <c r="H37" s="72"/>
      <c r="I37" s="72"/>
    </row>
    <row r="38" spans="1:9">
      <c r="A38" s="14" t="str">
        <f>IF(ISBLANK(Report!A38),"",Report!A38)</f>
        <v/>
      </c>
      <c r="B38" s="14" t="str">
        <f>IF(ISBLANK(Report!B38),"",Report!B38)</f>
        <v/>
      </c>
      <c r="H38" s="72"/>
      <c r="I38" s="72"/>
    </row>
    <row r="39" spans="1:9">
      <c r="A39" s="14" t="str">
        <f>IF(ISBLANK(Report!A39),"",Report!A39)</f>
        <v/>
      </c>
      <c r="B39" s="14" t="str">
        <f>IF(ISBLANK(Report!B39),"",Report!B39)</f>
        <v/>
      </c>
      <c r="H39" s="72"/>
      <c r="I39" s="72"/>
    </row>
    <row r="40" spans="1:9">
      <c r="A40" s="14" t="str">
        <f>IF(ISBLANK(Report!A40),"",Report!A40)</f>
        <v/>
      </c>
      <c r="B40" s="14" t="str">
        <f>IF(ISBLANK(Report!B40),"",Report!B40)</f>
        <v/>
      </c>
      <c r="H40" s="72"/>
      <c r="I40" s="72"/>
    </row>
    <row r="41" spans="1:9">
      <c r="A41" s="14" t="str">
        <f>IF(ISBLANK(Report!A41),"",Report!A41)</f>
        <v/>
      </c>
      <c r="B41" s="14" t="str">
        <f>IF(ISBLANK(Report!B41),"",Report!B41)</f>
        <v/>
      </c>
      <c r="H41" s="72"/>
      <c r="I41" s="72"/>
    </row>
    <row r="42" spans="1:9">
      <c r="A42" s="14" t="str">
        <f>IF(ISBLANK(Report!A42),"",Report!A42)</f>
        <v/>
      </c>
      <c r="B42" s="14" t="str">
        <f>IF(ISBLANK(Report!B42),"",Report!B42)</f>
        <v/>
      </c>
      <c r="H42" s="72"/>
      <c r="I42" s="72"/>
    </row>
    <row r="43" spans="1:9">
      <c r="A43" s="14" t="str">
        <f>IF(ISBLANK(Report!A43),"",Report!A43)</f>
        <v/>
      </c>
      <c r="B43" s="14" t="str">
        <f>IF(ISBLANK(Report!B43),"",Report!B43)</f>
        <v/>
      </c>
      <c r="H43" s="72"/>
      <c r="I43" s="72"/>
    </row>
    <row r="44" spans="1:9">
      <c r="A44" s="14" t="str">
        <f>IF(ISBLANK(Report!A44),"",Report!A44)</f>
        <v/>
      </c>
      <c r="B44" s="14" t="str">
        <f>IF(ISBLANK(Report!B44),"",Report!B44)</f>
        <v/>
      </c>
      <c r="H44" s="72"/>
      <c r="I44" s="72"/>
    </row>
    <row r="45" spans="1:9">
      <c r="A45" s="14" t="str">
        <f>IF(ISBLANK(Report!A45),"",Report!A45)</f>
        <v/>
      </c>
      <c r="B45" s="14" t="str">
        <f>IF(ISBLANK(Report!B45),"",Report!B45)</f>
        <v/>
      </c>
      <c r="H45" s="72"/>
      <c r="I45" s="72"/>
    </row>
    <row r="46" spans="1:9">
      <c r="A46" s="14" t="str">
        <f>IF(ISBLANK(Report!A46),"",Report!A46)</f>
        <v/>
      </c>
      <c r="B46" s="14" t="str">
        <f>IF(ISBLANK(Report!B46),"",Report!B46)</f>
        <v/>
      </c>
      <c r="H46" s="72"/>
      <c r="I46" s="72"/>
    </row>
    <row r="47" spans="1:9">
      <c r="A47" s="14" t="str">
        <f>IF(ISBLANK(Report!A47),"",Report!A47)</f>
        <v/>
      </c>
      <c r="B47" s="14" t="str">
        <f>IF(ISBLANK(Report!B47),"",Report!B47)</f>
        <v/>
      </c>
      <c r="H47" s="72"/>
      <c r="I47" s="72"/>
    </row>
    <row r="48" spans="1:9">
      <c r="A48" s="14" t="str">
        <f>IF(ISBLANK(Report!A48),"",Report!A48)</f>
        <v/>
      </c>
      <c r="B48" s="14" t="str">
        <f>IF(ISBLANK(Report!B48),"",Report!B48)</f>
        <v/>
      </c>
      <c r="H48" s="72"/>
      <c r="I48" s="72"/>
    </row>
    <row r="49" spans="1:9">
      <c r="A49" s="2"/>
      <c r="B49" s="2"/>
      <c r="H49" s="72"/>
      <c r="I49" s="72"/>
    </row>
    <row r="50" spans="1:9">
      <c r="A50" s="2"/>
      <c r="B50" s="2"/>
    </row>
    <row r="51" spans="1:9">
      <c r="A51" s="2"/>
      <c r="B51" s="2"/>
    </row>
    <row r="52" spans="1:9">
      <c r="A52" s="2"/>
      <c r="B52" s="2"/>
    </row>
    <row r="53" spans="1:9">
      <c r="A53" s="2"/>
      <c r="B53" s="2"/>
    </row>
    <row r="54" spans="1:9">
      <c r="A54" s="2"/>
      <c r="B54" s="2"/>
    </row>
    <row r="55" spans="1:9">
      <c r="A55" s="2"/>
      <c r="B55" s="2"/>
    </row>
    <row r="56" spans="1:9">
      <c r="A56" s="2"/>
      <c r="B56" s="2"/>
    </row>
    <row r="57" spans="1:9">
      <c r="A57" s="2"/>
      <c r="B57" s="2"/>
    </row>
    <row r="58" spans="1:9">
      <c r="A58" s="2"/>
      <c r="B58" s="2"/>
    </row>
    <row r="59" spans="1:9">
      <c r="A59" s="2"/>
      <c r="B59" s="2"/>
    </row>
    <row r="60" spans="1:9">
      <c r="A60" s="2"/>
      <c r="B60" s="2"/>
    </row>
    <row r="61" spans="1:9">
      <c r="A61" s="2"/>
      <c r="B61" s="2"/>
    </row>
    <row r="62" spans="1:9">
      <c r="A62" s="2"/>
      <c r="B62" s="2"/>
    </row>
  </sheetData>
  <mergeCells count="60"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3:I13"/>
    <mergeCell ref="A5:H5"/>
    <mergeCell ref="I5:P5"/>
    <mergeCell ref="A6:H6"/>
    <mergeCell ref="I6:P6"/>
    <mergeCell ref="A7:H7"/>
    <mergeCell ref="I7:P7"/>
    <mergeCell ref="H8:I8"/>
    <mergeCell ref="H9:I9"/>
    <mergeCell ref="H10:I10"/>
    <mergeCell ref="H11:I11"/>
    <mergeCell ref="H12:I12"/>
    <mergeCell ref="A3:C3"/>
    <mergeCell ref="D3:F3"/>
    <mergeCell ref="G3:J3"/>
    <mergeCell ref="K3:M3"/>
    <mergeCell ref="N3:P3"/>
    <mergeCell ref="A1:M1"/>
    <mergeCell ref="N1:P1"/>
    <mergeCell ref="A2:C2"/>
    <mergeCell ref="D2:F2"/>
    <mergeCell ref="G2:J2"/>
    <mergeCell ref="K2:M2"/>
    <mergeCell ref="N2:P2"/>
  </mergeCells>
  <conditionalFormatting sqref="E4">
    <cfRule type="expression" dxfId="0" priority="1">
      <formula>ISBLANK($E$4)</formula>
    </cfRule>
  </conditionalFormatting>
  <dataValidations count="1">
    <dataValidation type="list" showErrorMessage="1" sqref="E4">
      <formula1>"Choose one,Week,Month"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29" sqref="A29"/>
    </sheetView>
  </sheetViews>
  <sheetFormatPr defaultColWidth="11.19921875" defaultRowHeight="15.6"/>
  <cols>
    <col min="1" max="1" width="11.5" customWidth="1"/>
    <col min="2" max="3" width="8.19921875" style="1" customWidth="1"/>
    <col min="4" max="7" width="8.19921875" style="6" customWidth="1"/>
  </cols>
  <sheetData>
    <row r="1" spans="1:13">
      <c r="A1" t="s">
        <v>11</v>
      </c>
      <c r="B1" s="7" t="s">
        <v>33</v>
      </c>
      <c r="C1" s="7" t="s">
        <v>30</v>
      </c>
      <c r="D1" s="6" t="s">
        <v>26</v>
      </c>
      <c r="E1" s="6" t="s">
        <v>34</v>
      </c>
      <c r="F1" s="6" t="s">
        <v>32</v>
      </c>
      <c r="G1" s="6" t="s">
        <v>28</v>
      </c>
      <c r="H1" s="11"/>
    </row>
    <row r="2" spans="1:13">
      <c r="A2" t="str">
        <f>IF(OR(ISBLANK(Report!A9),Report!A9=0),"",Report!A9)</f>
        <v/>
      </c>
      <c r="B2" s="6" t="str">
        <f>IFERROR(IF((Report!$C9+Report!$E9*0.5+Report!$G9*0.5)/SUM(Report!C9:E9,Report!G9)&lt;=0.65,0,IF((Report!$C9+Report!$E9*0.5+Report!$G9*0.5)/SUM(Report!C9:E9,Report!G9)&lt;=0.75,5,IF((Report!$C9+Report!$E9*0.5+Report!$G9*0.5)/SUM(Report!C9:E9,Report!G9)&lt;=0.85,10,IF((Report!$C9+Report!$E9*0.5+Report!$G9*0.5)/SUM(Report!C9:E9,Report!G9)&lt;=0.95,15,20)))),"")</f>
        <v/>
      </c>
      <c r="C2" s="6" t="str">
        <f>IFERROR(IF((Report!$H9+Report!$J9)/SUM(Report!$C9:'Report'!$G9)&lt;=0.25,0,IF((Report!$H9+Report!$J9)/SUM(Report!$C9:'Report'!$G9)&lt;=0.5,5,IF((Report!$H9+Report!$J9)/SUM(Report!$C9:'Report'!$G9)&lt;=0.75,10,IF((Report!$H9+Report!$J9)/SUM(Report!$C9:'Report'!$G9)&lt;=1,15,20)))),"")</f>
        <v/>
      </c>
      <c r="D2" s="6" t="str">
        <f>IFERROR(IF(Report!$M9/(SUM(Report!$C9:$G9)/4.333)&lt;=0.25,0,IF(Report!$M9/(SUM(Report!$C9:$G9)/4.333)&lt;=0.5,5,IF(Report!$M9/(SUM(Report!$C9:$G9)/4.333)&lt;=0.75,10,IF(Report!$M9/(SUM(Report!$C9:$G9)/4.333)&lt;=1,15,20)))),"")</f>
        <v/>
      </c>
      <c r="E2" s="6" t="str">
        <f>IFERROR(IF(Report!N9/SUM(Report!C9:E9,Report!G9)&lt;=0.25,0,IF(Report!N9/SUM(Report!C9:E9,Report!G9)&lt;=0.5,5,IF(Report!N9/SUM(Report!C9:E9,Report!G9)&lt;0.75,10,IF(Report!N9/SUM(Report!C9:E9,Report!G9)&lt;=1,15,20)))),"")</f>
        <v/>
      </c>
      <c r="F2" s="6" t="str">
        <f>IFERROR(IF(Report!P9/SUM(Report!C9:E9,Report!G9)&lt;=0.25,0,IF(Report!P9/SUM(Report!C9:E9,Report!G9)&lt;=0.5,5,IF(Report!P9/SUM(Report!C9:E9,Report!G9)&lt;=0.75,10,IF(Report!P9/SUM(Report!C9:E9,Report!G9)&lt;=1,15,20)))),"")</f>
        <v/>
      </c>
      <c r="G2" s="6" t="str">
        <f>IF(SUM(B2:F2)=0,"",SUM(B2:F2))</f>
        <v/>
      </c>
      <c r="J2" s="4"/>
      <c r="K2" s="4"/>
      <c r="L2" s="4"/>
      <c r="M2" s="4"/>
    </row>
    <row r="3" spans="1:13">
      <c r="A3" t="str">
        <f>IF(OR(ISBLANK(Report!A10),Report!A10=0),"",Report!A10)</f>
        <v/>
      </c>
      <c r="B3" s="6" t="str">
        <f>IFERROR(IF((Report!$C10+Report!$E10*0.5+Report!$G10*0.5)/SUM(Report!C10:E10,Report!G10)&lt;=0.65,0,IF((Report!$C10+Report!$E10*0.5+Report!$G10*0.5)/SUM(Report!C10:E10,Report!G10)&lt;=0.75,5,IF((Report!$C10+Report!$E10*0.5+Report!$G10*0.5)/SUM(Report!C10:E10,Report!G10)&lt;=0.85,10,IF((Report!$C10+Report!$E10*0.5+Report!$G10*0.5)/SUM(Report!C10:E10,Report!G10)&lt;=0.95,15,20)))),"")</f>
        <v/>
      </c>
      <c r="C3" s="6" t="str">
        <f>IFERROR(IF((Report!$H10+Report!$J10)/SUM(Report!$C10:'Report'!$G10)&lt;=0.25,0,IF((Report!$H10+Report!$J10)/SUM(Report!$C10:'Report'!$G10)&lt;=0.5,5,IF((Report!$H10+Report!$J10)/SUM(Report!$C10:'Report'!$G10)&lt;=0.75,10,IF((Report!$H10+Report!$J10)/SUM(Report!$C10:'Report'!$G10)&lt;=1,15,20)))),"")</f>
        <v/>
      </c>
      <c r="D3" s="6" t="str">
        <f>IFERROR(IF(Report!$M10/(SUM(Report!$C10:$G10)/4.333)&lt;=0.25,0,IF(Report!$M10/(SUM(Report!$C10:$G10)/4.333)&lt;=0.5,5,IF(Report!$M10/(SUM(Report!$C10:$G10)/4.333)&lt;=0.75,10,IF(Report!$M10/(SUM(Report!$C10:$G10)/4.333)&lt;=1,15,20)))),"")</f>
        <v/>
      </c>
      <c r="E3" s="6" t="str">
        <f>IFERROR(IF(Report!N10/SUM(Report!C10:E10,Report!G10)&lt;=0.25,0,IF(Report!N10/SUM(Report!C10:E10,Report!G10)&lt;=0.5,5,IF(Report!N10/SUM(Report!C10:E10,Report!G10)&lt;0.75,10,IF(Report!N10/SUM(Report!C10:E10,Report!G10)&lt;=1,15,20)))),"")</f>
        <v/>
      </c>
      <c r="F3" s="6" t="str">
        <f>IFERROR(IF(Report!P10/SUM(Report!C10:E10,Report!G10)&lt;=0.25,0,IF(Report!P10/SUM(Report!C10:E10,Report!G10)&lt;=0.5,5,IF(Report!P10/SUM(Report!C10:E10,Report!G10)&lt;=0.75,10,IF(Report!P10/SUM(Report!C10:E10,Report!G10)&lt;=1,15,20)))),"")</f>
        <v/>
      </c>
      <c r="G3" s="6" t="str">
        <f t="shared" ref="G3:G41" si="0">IF(SUM(B3:F3)=0,"",SUM(B3:F3))</f>
        <v/>
      </c>
      <c r="J3" s="4"/>
      <c r="K3" s="4"/>
      <c r="L3" s="4"/>
      <c r="M3" s="4"/>
    </row>
    <row r="4" spans="1:13">
      <c r="A4" t="str">
        <f>IF(OR(ISBLANK(Report!A11),Report!A11=0),"",Report!A11)</f>
        <v/>
      </c>
      <c r="B4" s="6" t="str">
        <f>IFERROR(IF((Report!$C11+Report!$E11*0.5+Report!$G11*0.5)/SUM(Report!C11:E11,Report!G11)&lt;=0.65,0,IF((Report!$C11+Report!$E11*0.5+Report!$G11*0.5)/SUM(Report!C11:E11,Report!G11)&lt;=0.75,5,IF((Report!$C11+Report!$E11*0.5+Report!$G11*0.5)/SUM(Report!C11:E11,Report!G11)&lt;=0.85,10,IF((Report!$C11+Report!$E11*0.5+Report!$G11*0.5)/SUM(Report!C11:E11,Report!G11)&lt;=0.95,15,20)))),"")</f>
        <v/>
      </c>
      <c r="C4" s="6" t="str">
        <f>IFERROR(IF((Report!$H11+Report!$J11)/SUM(Report!$C11:'Report'!$G11)&lt;=0.25,0,IF((Report!$H11+Report!$J11)/SUM(Report!$C11:'Report'!$G11)&lt;=0.5,5,IF((Report!$H11+Report!$J11)/SUM(Report!$C11:'Report'!$G11)&lt;=0.75,10,IF((Report!$H11+Report!$J11)/SUM(Report!$C11:'Report'!$G11)&lt;=1,15,20)))),"")</f>
        <v/>
      </c>
      <c r="D4" s="6" t="str">
        <f>IFERROR(IF(Report!$M11/(SUM(Report!$C11:$G11)/4.333)&lt;=0.25,0,IF(Report!$M11/(SUM(Report!$C11:$G11)/4.333)&lt;=0.5,5,IF(Report!$M11/(SUM(Report!$C11:$G11)/4.333)&lt;=0.75,10,IF(Report!$M11/(SUM(Report!$C11:$G11)/4.333)&lt;=1,15,20)))),"")</f>
        <v/>
      </c>
      <c r="E4" s="6" t="str">
        <f>IFERROR(IF(Report!N11/SUM(Report!C11:E11,Report!G11)&lt;=0.25,0,IF(Report!N11/SUM(Report!C11:E11,Report!G11)&lt;=0.5,5,IF(Report!N11/SUM(Report!C11:E11,Report!G11)&lt;0.75,10,IF(Report!N11/SUM(Report!C11:E11,Report!G11)&lt;=1,15,20)))),"")</f>
        <v/>
      </c>
      <c r="F4" s="6" t="str">
        <f>IFERROR(IF(Report!P11/SUM(Report!C11:E11,Report!G11)&lt;=0.25,0,IF(Report!P11/SUM(Report!C11:E11,Report!G11)&lt;=0.5,5,IF(Report!P11/SUM(Report!C11:E11,Report!G11)&lt;=0.75,10,IF(Report!P11/SUM(Report!C11:E11,Report!G11)&lt;=1,15,20)))),"")</f>
        <v/>
      </c>
      <c r="G4" s="6" t="str">
        <f t="shared" si="0"/>
        <v/>
      </c>
      <c r="J4" s="4"/>
      <c r="K4" s="4"/>
      <c r="L4" s="4"/>
      <c r="M4" s="4"/>
    </row>
    <row r="5" spans="1:13">
      <c r="A5" t="str">
        <f>IF(OR(ISBLANK(Report!A12),Report!A12=0),"",Report!A12)</f>
        <v/>
      </c>
      <c r="B5" s="6" t="str">
        <f>IFERROR(IF((Report!$C12+Report!$E12*0.5+Report!$G12*0.5)/SUM(Report!C12:E12,Report!G12)&lt;=0.65,0,IF((Report!$C12+Report!$E12*0.5+Report!$G12*0.5)/SUM(Report!C12:E12,Report!G12)&lt;=0.75,5,IF((Report!$C12+Report!$E12*0.5+Report!$G12*0.5)/SUM(Report!C12:E12,Report!G12)&lt;=0.85,10,IF((Report!$C12+Report!$E12*0.5+Report!$G12*0.5)/SUM(Report!C12:E12,Report!G12)&lt;=0.95,15,20)))),"")</f>
        <v/>
      </c>
      <c r="C5" s="6" t="str">
        <f>IFERROR(IF((Report!$H12+Report!$J12)/SUM(Report!$C12:'Report'!$G12)&lt;=0.25,0,IF((Report!$H12+Report!$J12)/SUM(Report!$C12:'Report'!$G12)&lt;=0.5,5,IF((Report!$H12+Report!$J12)/SUM(Report!$C12:'Report'!$G12)&lt;=0.75,10,IF((Report!$H12+Report!$J12)/SUM(Report!$C12:'Report'!$G12)&lt;=1,15,20)))),"")</f>
        <v/>
      </c>
      <c r="D5" s="6" t="str">
        <f>IFERROR(IF(Report!$M12/(SUM(Report!$C12:$G12)/4.333)&lt;=0.25,0,IF(Report!$M12/(SUM(Report!$C12:$G12)/4.333)&lt;=0.5,5,IF(Report!$M12/(SUM(Report!$C12:$G12)/4.333)&lt;=0.75,10,IF(Report!$M12/(SUM(Report!$C12:$G12)/4.333)&lt;=1,15,20)))),"")</f>
        <v/>
      </c>
      <c r="E5" s="6" t="str">
        <f>IFERROR(IF(Report!N12/SUM(Report!C12:E12,Report!G12)&lt;=0.25,0,IF(Report!N12/SUM(Report!C12:E12,Report!G12)&lt;=0.5,5,IF(Report!N12/SUM(Report!C12:E12,Report!G12)&lt;0.75,10,IF(Report!N12/SUM(Report!C12:E12,Report!G12)&lt;=1,15,20)))),"")</f>
        <v/>
      </c>
      <c r="F5" s="6" t="str">
        <f>IFERROR(IF(Report!P12/SUM(Report!C12:E12,Report!G12)&lt;=0.25,0,IF(Report!P12/SUM(Report!C12:E12,Report!G12)&lt;=0.5,5,IF(Report!P12/SUM(Report!C12:E12,Report!G12)&lt;=0.75,10,IF(Report!P12/SUM(Report!C12:E12,Report!G12)&lt;=1,15,20)))),"")</f>
        <v/>
      </c>
      <c r="G5" s="6" t="str">
        <f t="shared" si="0"/>
        <v/>
      </c>
      <c r="J5" s="4"/>
      <c r="K5" s="4"/>
      <c r="L5" s="4"/>
      <c r="M5" s="4"/>
    </row>
    <row r="6" spans="1:13">
      <c r="A6" t="str">
        <f>IF(OR(ISBLANK(Report!A13),Report!A13=0),"",Report!A13)</f>
        <v/>
      </c>
      <c r="B6" s="6" t="str">
        <f>IFERROR(IF((Report!$C13+Report!$E13*0.5+Report!$G13*0.5)/SUM(Report!C13:E13,Report!G13)&lt;=0.65,0,IF((Report!$C13+Report!$E13*0.5+Report!$G13*0.5)/SUM(Report!C13:E13,Report!G13)&lt;=0.75,5,IF((Report!$C13+Report!$E13*0.5+Report!$G13*0.5)/SUM(Report!C13:E13,Report!G13)&lt;=0.85,10,IF((Report!$C13+Report!$E13*0.5+Report!$G13*0.5)/SUM(Report!C13:E13,Report!G13)&lt;=0.95,15,20)))),"")</f>
        <v/>
      </c>
      <c r="C6" s="6" t="str">
        <f>IFERROR(IF((Report!$H13+Report!$J13)/SUM(Report!$C13:'Report'!$G13)&lt;=0.25,0,IF((Report!$H13+Report!$J13)/SUM(Report!$C13:'Report'!$G13)&lt;=0.5,5,IF((Report!$H13+Report!$J13)/SUM(Report!$C13:'Report'!$G13)&lt;=0.75,10,IF((Report!$H13+Report!$J13)/SUM(Report!$C13:'Report'!$G13)&lt;=1,15,20)))),"")</f>
        <v/>
      </c>
      <c r="D6" s="6" t="str">
        <f>IFERROR(IF(Report!$M13/(SUM(Report!$C13:$G13)/4.333)&lt;=0.25,0,IF(Report!$M13/(SUM(Report!$C13:$G13)/4.333)&lt;=0.5,5,IF(Report!$M13/(SUM(Report!$C13:$G13)/4.333)&lt;=0.75,10,IF(Report!$M13/(SUM(Report!$C13:$G13)/4.333)&lt;=1,15,20)))),"")</f>
        <v/>
      </c>
      <c r="E6" s="6" t="str">
        <f>IFERROR(IF(Report!N13/SUM(Report!C13:E13,Report!G13)&lt;=0.25,0,IF(Report!N13/SUM(Report!C13:E13,Report!G13)&lt;=0.5,5,IF(Report!N13/SUM(Report!C13:E13,Report!G13)&lt;0.75,10,IF(Report!N13/SUM(Report!C13:E13,Report!G13)&lt;=1,15,20)))),"")</f>
        <v/>
      </c>
      <c r="F6" s="6" t="str">
        <f>IFERROR(IF(Report!P13/SUM(Report!C13:E13,Report!G13)&lt;=0.25,0,IF(Report!P13/SUM(Report!C13:E13,Report!G13)&lt;=0.5,5,IF(Report!P13/SUM(Report!C13:E13,Report!G13)&lt;=0.75,10,IF(Report!P13/SUM(Report!C13:E13,Report!G13)&lt;=1,15,20)))),"")</f>
        <v/>
      </c>
      <c r="G6" s="6" t="str">
        <f t="shared" si="0"/>
        <v/>
      </c>
      <c r="J6" s="4"/>
      <c r="K6" s="4"/>
      <c r="L6" s="4"/>
      <c r="M6" s="4"/>
    </row>
    <row r="7" spans="1:13">
      <c r="A7" t="str">
        <f>IF(OR(ISBLANK(Report!A14),Report!A14=0),"",Report!A14)</f>
        <v/>
      </c>
      <c r="B7" s="6" t="str">
        <f>IFERROR(IF((Report!$C14+Report!$E14*0.5+Report!$G14*0.5)/SUM(Report!C14:E14,Report!G14)&lt;=0.65,0,IF((Report!$C14+Report!$E14*0.5+Report!$G14*0.5)/SUM(Report!C14:E14,Report!G14)&lt;=0.75,5,IF((Report!$C14+Report!$E14*0.5+Report!$G14*0.5)/SUM(Report!C14:E14,Report!G14)&lt;=0.85,10,IF((Report!$C14+Report!$E14*0.5+Report!$G14*0.5)/SUM(Report!C14:E14,Report!G14)&lt;=0.95,15,20)))),"")</f>
        <v/>
      </c>
      <c r="C7" s="6" t="str">
        <f>IFERROR(IF((Report!$H14+Report!$J14)/SUM(Report!$C14:'Report'!$G14)&lt;=0.25,0,IF((Report!$H14+Report!$J14)/SUM(Report!$C14:'Report'!$G14)&lt;=0.5,5,IF((Report!$H14+Report!$J14)/SUM(Report!$C14:'Report'!$G14)&lt;=0.75,10,IF((Report!$H14+Report!$J14)/SUM(Report!$C14:'Report'!$G14)&lt;=1,15,20)))),"")</f>
        <v/>
      </c>
      <c r="D7" s="6" t="str">
        <f>IFERROR(IF(Report!$M14/(SUM(Report!$C14:$G14)/4.333)&lt;=0.25,0,IF(Report!$M14/(SUM(Report!$C14:$G14)/4.333)&lt;=0.5,5,IF(Report!$M14/(SUM(Report!$C14:$G14)/4.333)&lt;=0.75,10,IF(Report!$M14/(SUM(Report!$C14:$G14)/4.333)&lt;=1,15,20)))),"")</f>
        <v/>
      </c>
      <c r="E7" s="6" t="str">
        <f>IFERROR(IF(Report!N14/SUM(Report!C14:E14,Report!G14)&lt;=0.25,0,IF(Report!N14/SUM(Report!C14:E14,Report!G14)&lt;=0.5,5,IF(Report!N14/SUM(Report!C14:E14,Report!G14)&lt;0.75,10,IF(Report!N14/SUM(Report!C14:E14,Report!G14)&lt;=1,15,20)))),"")</f>
        <v/>
      </c>
      <c r="F7" s="6" t="str">
        <f>IFERROR(IF(Report!P14/SUM(Report!C14:E14,Report!G14)&lt;=0.25,0,IF(Report!P14/SUM(Report!C14:E14,Report!G14)&lt;=0.5,5,IF(Report!P14/SUM(Report!C14:E14,Report!G14)&lt;=0.75,10,IF(Report!P14/SUM(Report!C14:E14,Report!G14)&lt;=1,15,20)))),"")</f>
        <v/>
      </c>
      <c r="G7" s="6" t="str">
        <f t="shared" si="0"/>
        <v/>
      </c>
      <c r="J7" s="4"/>
      <c r="K7" s="4"/>
      <c r="L7" s="4"/>
      <c r="M7" s="4"/>
    </row>
    <row r="8" spans="1:13">
      <c r="A8" t="str">
        <f>IF(OR(ISBLANK(Report!A15),Report!A15=0),"",Report!A15)</f>
        <v/>
      </c>
      <c r="B8" s="6" t="str">
        <f>IFERROR(IF((Report!$C15+Report!$E15*0.5+Report!$G15*0.5)/SUM(Report!C15:E15,Report!G15)&lt;=0.65,0,IF((Report!$C15+Report!$E15*0.5+Report!$G15*0.5)/SUM(Report!C15:E15,Report!G15)&lt;=0.75,5,IF((Report!$C15+Report!$E15*0.5+Report!$G15*0.5)/SUM(Report!C15:E15,Report!G15)&lt;=0.85,10,IF((Report!$C15+Report!$E15*0.5+Report!$G15*0.5)/SUM(Report!C15:E15,Report!G15)&lt;=0.95,15,20)))),"")</f>
        <v/>
      </c>
      <c r="C8" s="6" t="str">
        <f>IFERROR(IF((Report!$H15+Report!$J15)/SUM(Report!$C15:'Report'!$G15)&lt;=0.25,0,IF((Report!$H15+Report!$J15)/SUM(Report!$C15:'Report'!$G15)&lt;=0.5,5,IF((Report!$H15+Report!$J15)/SUM(Report!$C15:'Report'!$G15)&lt;=0.75,10,IF((Report!$H15+Report!$J15)/SUM(Report!$C15:'Report'!$G15)&lt;=1,15,20)))),"")</f>
        <v/>
      </c>
      <c r="D8" s="6" t="str">
        <f>IFERROR(IF(Report!$M15/(SUM(Report!$C15:$G15)/4.333)&lt;=0.25,0,IF(Report!$M15/(SUM(Report!$C15:$G15)/4.333)&lt;=0.5,5,IF(Report!$M15/(SUM(Report!$C15:$G15)/4.333)&lt;=0.75,10,IF(Report!$M15/(SUM(Report!$C15:$G15)/4.333)&lt;=1,15,20)))),"")</f>
        <v/>
      </c>
      <c r="E8" s="6" t="str">
        <f>IFERROR(IF(Report!N15/SUM(Report!C15:E15,Report!G15)&lt;=0.25,0,IF(Report!N15/SUM(Report!C15:E15,Report!G15)&lt;=0.5,5,IF(Report!N15/SUM(Report!C15:E15,Report!G15)&lt;0.75,10,IF(Report!N15/SUM(Report!C15:E15,Report!G15)&lt;=1,15,20)))),"")</f>
        <v/>
      </c>
      <c r="F8" s="6" t="str">
        <f>IFERROR(IF(Report!P15/SUM(Report!C15:E15,Report!G15)&lt;=0.25,0,IF(Report!P15/SUM(Report!C15:E15,Report!G15)&lt;=0.5,5,IF(Report!P15/SUM(Report!C15:E15,Report!G15)&lt;=0.75,10,IF(Report!P15/SUM(Report!C15:E15,Report!G15)&lt;=1,15,20)))),"")</f>
        <v/>
      </c>
      <c r="G8" s="6" t="str">
        <f t="shared" si="0"/>
        <v/>
      </c>
      <c r="J8" s="4"/>
      <c r="K8" s="4"/>
      <c r="L8" s="4"/>
      <c r="M8" s="4"/>
    </row>
    <row r="9" spans="1:13">
      <c r="A9" t="str">
        <f>IF(OR(ISBLANK(Report!A16),Report!A16=0),"",Report!A16)</f>
        <v/>
      </c>
      <c r="B9" s="6" t="str">
        <f>IFERROR(IF((Report!$C16+Report!$E16*0.5+Report!$G16*0.5)/SUM(Report!C16:E16,Report!G16)&lt;=0.65,0,IF((Report!$C16+Report!$E16*0.5+Report!$G16*0.5)/SUM(Report!C16:E16,Report!G16)&lt;=0.75,5,IF((Report!$C16+Report!$E16*0.5+Report!$G16*0.5)/SUM(Report!C16:E16,Report!G16)&lt;=0.85,10,IF((Report!$C16+Report!$E16*0.5+Report!$G16*0.5)/SUM(Report!C16:E16,Report!G16)&lt;=0.95,15,20)))),"")</f>
        <v/>
      </c>
      <c r="C9" s="6" t="str">
        <f>IFERROR(IF((Report!$H16+Report!$J16)/SUM(Report!$C16:'Report'!$G16)&lt;=0.25,0,IF((Report!$H16+Report!$J16)/SUM(Report!$C16:'Report'!$G16)&lt;=0.5,5,IF((Report!$H16+Report!$J16)/SUM(Report!$C16:'Report'!$G16)&lt;=0.75,10,IF((Report!$H16+Report!$J16)/SUM(Report!$C16:'Report'!$G16)&lt;=1,15,20)))),"")</f>
        <v/>
      </c>
      <c r="D9" s="6" t="str">
        <f>IFERROR(IF(Report!$M16/(SUM(Report!$C16:$G16)/4.333)&lt;=0.25,0,IF(Report!$M16/(SUM(Report!$C16:$G16)/4.333)&lt;=0.5,5,IF(Report!$M16/(SUM(Report!$C16:$G16)/4.333)&lt;=0.75,10,IF(Report!$M16/(SUM(Report!$C16:$G16)/4.333)&lt;=1,15,20)))),"")</f>
        <v/>
      </c>
      <c r="E9" s="6" t="str">
        <f>IFERROR(IF(Report!N16/SUM(Report!C16:E16,Report!G16)&lt;=0.25,0,IF(Report!N16/SUM(Report!C16:E16,Report!G16)&lt;=0.5,5,IF(Report!N16/SUM(Report!C16:E16,Report!G16)&lt;0.75,10,IF(Report!N16/SUM(Report!C16:E16,Report!G16)&lt;=1,15,20)))),"")</f>
        <v/>
      </c>
      <c r="F9" s="6" t="str">
        <f>IFERROR(IF(Report!P16/SUM(Report!C16:E16,Report!G16)&lt;=0.25,0,IF(Report!P16/SUM(Report!C16:E16,Report!G16)&lt;=0.5,5,IF(Report!P16/SUM(Report!C16:E16,Report!G16)&lt;=0.75,10,IF(Report!P16/SUM(Report!C16:E16,Report!G16)&lt;=1,15,20)))),"")</f>
        <v/>
      </c>
      <c r="G9" s="6" t="str">
        <f t="shared" si="0"/>
        <v/>
      </c>
      <c r="J9" s="4"/>
      <c r="K9" s="4"/>
      <c r="L9" s="4"/>
      <c r="M9" s="4"/>
    </row>
    <row r="10" spans="1:13">
      <c r="A10" t="str">
        <f>IF(OR(ISBLANK(Report!A17),Report!A17=0),"",Report!A17)</f>
        <v/>
      </c>
      <c r="B10" s="6" t="str">
        <f>IFERROR(IF((Report!$C17+Report!$E17*0.5+Report!$G17*0.5)/SUM(Report!C17:E17,Report!G17)&lt;=0.65,0,IF((Report!$C17+Report!$E17*0.5+Report!$G17*0.5)/SUM(Report!C17:E17,Report!G17)&lt;=0.75,5,IF((Report!$C17+Report!$E17*0.5+Report!$G17*0.5)/SUM(Report!C17:E17,Report!G17)&lt;=0.85,10,IF((Report!$C17+Report!$E17*0.5+Report!$G17*0.5)/SUM(Report!C17:E17,Report!G17)&lt;=0.95,15,20)))),"")</f>
        <v/>
      </c>
      <c r="C10" s="6" t="str">
        <f>IFERROR(IF((Report!$H17+Report!$J17)/SUM(Report!$C17:'Report'!$G17)&lt;=0.25,0,IF((Report!$H17+Report!$J17)/SUM(Report!$C17:'Report'!$G17)&lt;=0.5,5,IF((Report!$H17+Report!$J17)/SUM(Report!$C17:'Report'!$G17)&lt;=0.75,10,IF((Report!$H17+Report!$J17)/SUM(Report!$C17:'Report'!$G17)&lt;=1,15,20)))),"")</f>
        <v/>
      </c>
      <c r="D10" s="6" t="str">
        <f>IFERROR(IF(Report!$M17/(SUM(Report!$C17:$G17)/4.333)&lt;=0.25,0,IF(Report!$M17/(SUM(Report!$C17:$G17)/4.333)&lt;=0.5,5,IF(Report!$M17/(SUM(Report!$C17:$G17)/4.333)&lt;=0.75,10,IF(Report!$M17/(SUM(Report!$C17:$G17)/4.333)&lt;=1,15,20)))),"")</f>
        <v/>
      </c>
      <c r="E10" s="6" t="str">
        <f>IFERROR(IF(Report!N17/SUM(Report!C17:E17,Report!G17)&lt;=0.25,0,IF(Report!N17/SUM(Report!C17:E17,Report!G17)&lt;=0.5,5,IF(Report!N17/SUM(Report!C17:E17,Report!G17)&lt;0.75,10,IF(Report!N17/SUM(Report!C17:E17,Report!G17)&lt;=1,15,20)))),"")</f>
        <v/>
      </c>
      <c r="F10" s="6" t="str">
        <f>IFERROR(IF(Report!P17/SUM(Report!C17:E17,Report!G17)&lt;=0.25,0,IF(Report!P17/SUM(Report!C17:E17,Report!G17)&lt;=0.5,5,IF(Report!P17/SUM(Report!C17:E17,Report!G17)&lt;=0.75,10,IF(Report!P17/SUM(Report!C17:E17,Report!G17)&lt;=1,15,20)))),"")</f>
        <v/>
      </c>
      <c r="G10" s="6" t="str">
        <f t="shared" si="0"/>
        <v/>
      </c>
      <c r="J10" s="4"/>
      <c r="K10" s="4"/>
      <c r="L10" s="4"/>
      <c r="M10" s="4"/>
    </row>
    <row r="11" spans="1:13">
      <c r="A11" t="str">
        <f>IF(OR(ISBLANK(Report!A18),Report!A18=0),"",Report!A18)</f>
        <v/>
      </c>
      <c r="B11" s="6" t="str">
        <f>IFERROR(IF((Report!$C18+Report!$E18*0.5+Report!$G18*0.5)/SUM(Report!C18:E18,Report!G18)&lt;=0.65,0,IF((Report!$C18+Report!$E18*0.5+Report!$G18*0.5)/SUM(Report!C18:E18,Report!G18)&lt;=0.75,5,IF((Report!$C18+Report!$E18*0.5+Report!$G18*0.5)/SUM(Report!C18:E18,Report!G18)&lt;=0.85,10,IF((Report!$C18+Report!$E18*0.5+Report!$G18*0.5)/SUM(Report!C18:E18,Report!G18)&lt;=0.95,15,20)))),"")</f>
        <v/>
      </c>
      <c r="C11" s="6" t="str">
        <f>IFERROR(IF((Report!$H18+Report!$J18)/SUM(Report!$C18:'Report'!$G18)&lt;=0.25,0,IF((Report!$H18+Report!$J18)/SUM(Report!$C18:'Report'!$G18)&lt;=0.5,5,IF((Report!$H18+Report!$J18)/SUM(Report!$C18:'Report'!$G18)&lt;=0.75,10,IF((Report!$H18+Report!$J18)/SUM(Report!$C18:'Report'!$G18)&lt;=1,15,20)))),"")</f>
        <v/>
      </c>
      <c r="D11" s="6" t="str">
        <f>IFERROR(IF(Report!$M18/(SUM(Report!$C18:$G18)/4.333)&lt;=0.25,0,IF(Report!$M18/(SUM(Report!$C18:$G18)/4.333)&lt;=0.5,5,IF(Report!$M18/(SUM(Report!$C18:$G18)/4.333)&lt;=0.75,10,IF(Report!$M18/(SUM(Report!$C18:$G18)/4.333)&lt;=1,15,20)))),"")</f>
        <v/>
      </c>
      <c r="E11" s="6" t="str">
        <f>IFERROR(IF(Report!N18/SUM(Report!C18:E18,Report!G18)&lt;=0.25,0,IF(Report!N18/SUM(Report!C18:E18,Report!G18)&lt;=0.5,5,IF(Report!N18/SUM(Report!C18:E18,Report!G18)&lt;0.75,10,IF(Report!N18/SUM(Report!C18:E18,Report!G18)&lt;=1,15,20)))),"")</f>
        <v/>
      </c>
      <c r="F11" s="6" t="str">
        <f>IFERROR(IF(Report!P18/SUM(Report!C18:E18,Report!G18)&lt;=0.25,0,IF(Report!P18/SUM(Report!C18:E18,Report!G18)&lt;=0.5,5,IF(Report!P18/SUM(Report!C18:E18,Report!G18)&lt;=0.75,10,IF(Report!P18/SUM(Report!C18:E18,Report!G18)&lt;=1,15,20)))),"")</f>
        <v/>
      </c>
      <c r="G11" s="6" t="str">
        <f t="shared" si="0"/>
        <v/>
      </c>
      <c r="J11" s="4"/>
      <c r="K11" s="4"/>
      <c r="L11" s="4"/>
      <c r="M11" s="4"/>
    </row>
    <row r="12" spans="1:13">
      <c r="A12" t="str">
        <f>IF(OR(ISBLANK(Report!A19),Report!A19=0),"",Report!A19)</f>
        <v/>
      </c>
      <c r="B12" s="6" t="str">
        <f>IFERROR(IF((Report!$C19+Report!$E19*0.5+Report!$G19*0.5)/SUM(Report!C19:E19,Report!G19)&lt;=0.65,0,IF((Report!$C19+Report!$E19*0.5+Report!$G19*0.5)/SUM(Report!C19:E19,Report!G19)&lt;=0.75,5,IF((Report!$C19+Report!$E19*0.5+Report!$G19*0.5)/SUM(Report!C19:E19,Report!G19)&lt;=0.85,10,IF((Report!$C19+Report!$E19*0.5+Report!$G19*0.5)/SUM(Report!C19:E19,Report!G19)&lt;=0.95,15,20)))),"")</f>
        <v/>
      </c>
      <c r="C12" s="6" t="str">
        <f>IFERROR(IF((Report!$H19+Report!$J19)/SUM(Report!$C19:'Report'!$G19)&lt;=0.25,0,IF((Report!$H19+Report!$J19)/SUM(Report!$C19:'Report'!$G19)&lt;=0.5,5,IF((Report!$H19+Report!$J19)/SUM(Report!$C19:'Report'!$G19)&lt;=0.75,10,IF((Report!$H19+Report!$J19)/SUM(Report!$C19:'Report'!$G19)&lt;=1,15,20)))),"")</f>
        <v/>
      </c>
      <c r="D12" s="6" t="str">
        <f>IFERROR(IF(Report!$M19/(SUM(Report!$C19:$G19)/4.333)&lt;=0.25,0,IF(Report!$M19/(SUM(Report!$C19:$G19)/4.333)&lt;=0.5,5,IF(Report!$M19/(SUM(Report!$C19:$G19)/4.333)&lt;=0.75,10,IF(Report!$M19/(SUM(Report!$C19:$G19)/4.333)&lt;=1,15,20)))),"")</f>
        <v/>
      </c>
      <c r="E12" s="6" t="str">
        <f>IFERROR(IF(Report!N19/SUM(Report!C19:E19,Report!G19)&lt;=0.25,0,IF(Report!N19/SUM(Report!C19:E19,Report!G19)&lt;=0.5,5,IF(Report!N19/SUM(Report!C19:E19,Report!G19)&lt;0.75,10,IF(Report!N19/SUM(Report!C19:E19,Report!G19)&lt;=1,15,20)))),"")</f>
        <v/>
      </c>
      <c r="F12" s="6" t="str">
        <f>IFERROR(IF(Report!P19/SUM(Report!C19:E19,Report!G19)&lt;=0.25,0,IF(Report!P19/SUM(Report!C19:E19,Report!G19)&lt;=0.5,5,IF(Report!P19/SUM(Report!C19:E19,Report!G19)&lt;=0.75,10,IF(Report!P19/SUM(Report!C19:E19,Report!G19)&lt;=1,15,20)))),"")</f>
        <v/>
      </c>
      <c r="G12" s="6" t="str">
        <f t="shared" si="0"/>
        <v/>
      </c>
      <c r="J12" s="4"/>
      <c r="K12" s="4"/>
      <c r="L12" s="4"/>
      <c r="M12" s="4"/>
    </row>
    <row r="13" spans="1:13">
      <c r="A13" t="str">
        <f>IF(OR(ISBLANK(Report!A20),Report!A20=0),"",Report!A20)</f>
        <v/>
      </c>
      <c r="B13" s="6" t="str">
        <f>IFERROR(IF((Report!$C20+Report!$E20*0.5+Report!$G20*0.5)/SUM(Report!C20:E20,Report!G20)&lt;=0.65,0,IF((Report!$C20+Report!$E20*0.5+Report!$G20*0.5)/SUM(Report!C20:E20,Report!G20)&lt;=0.75,5,IF((Report!$C20+Report!$E20*0.5+Report!$G20*0.5)/SUM(Report!C20:E20,Report!G20)&lt;=0.85,10,IF((Report!$C20+Report!$E20*0.5+Report!$G20*0.5)/SUM(Report!C20:E20,Report!G20)&lt;=0.95,15,20)))),"")</f>
        <v/>
      </c>
      <c r="C13" s="6" t="str">
        <f>IFERROR(IF((Report!$H20+Report!$J20)/SUM(Report!$C20:'Report'!$G20)&lt;=0.25,0,IF((Report!$H20+Report!$J20)/SUM(Report!$C20:'Report'!$G20)&lt;=0.5,5,IF((Report!$H20+Report!$J20)/SUM(Report!$C20:'Report'!$G20)&lt;=0.75,10,IF((Report!$H20+Report!$J20)/SUM(Report!$C20:'Report'!$G20)&lt;=1,15,20)))),"")</f>
        <v/>
      </c>
      <c r="D13" s="6" t="str">
        <f>IFERROR(IF(Report!$M20/(SUM(Report!$C20:$G20)/4.333)&lt;=0.25,0,IF(Report!$M20/(SUM(Report!$C20:$G20)/4.333)&lt;=0.5,5,IF(Report!$M20/(SUM(Report!$C20:$G20)/4.333)&lt;=0.75,10,IF(Report!$M20/(SUM(Report!$C20:$G20)/4.333)&lt;=1,15,20)))),"")</f>
        <v/>
      </c>
      <c r="E13" s="6" t="str">
        <f>IFERROR(IF(Report!N20/SUM(Report!C20:E20,Report!G20)&lt;=0.25,0,IF(Report!N20/SUM(Report!C20:E20,Report!G20)&lt;=0.5,5,IF(Report!N20/SUM(Report!C20:E20,Report!G20)&lt;0.75,10,IF(Report!N20/SUM(Report!C20:E20,Report!G20)&lt;=1,15,20)))),"")</f>
        <v/>
      </c>
      <c r="F13" s="6" t="str">
        <f>IFERROR(IF(Report!P20/SUM(Report!C20:E20,Report!G20)&lt;=0.25,0,IF(Report!P20/SUM(Report!C20:E20,Report!G20)&lt;=0.5,5,IF(Report!P20/SUM(Report!C20:E20,Report!G20)&lt;=0.75,10,IF(Report!P20/SUM(Report!C20:E20,Report!G20)&lt;=1,15,20)))),"")</f>
        <v/>
      </c>
      <c r="G13" s="6" t="str">
        <f t="shared" si="0"/>
        <v/>
      </c>
      <c r="J13" s="4"/>
      <c r="K13" s="4"/>
      <c r="L13" s="4"/>
      <c r="M13" s="4"/>
    </row>
    <row r="14" spans="1:13">
      <c r="A14" t="str">
        <f>IF(OR(ISBLANK(Report!A21),Report!A21=0),"",Report!A21)</f>
        <v/>
      </c>
      <c r="B14" s="6" t="str">
        <f>IFERROR(IF((Report!$C21+Report!$E21*0.5+Report!$G21*0.5)/SUM(Report!C21:E21,Report!G21)&lt;=0.65,0,IF((Report!$C21+Report!$E21*0.5+Report!$G21*0.5)/SUM(Report!C21:E21,Report!G21)&lt;=0.75,5,IF((Report!$C21+Report!$E21*0.5+Report!$G21*0.5)/SUM(Report!C21:E21,Report!G21)&lt;=0.85,10,IF((Report!$C21+Report!$E21*0.5+Report!$G21*0.5)/SUM(Report!C21:E21,Report!G21)&lt;=0.95,15,20)))),"")</f>
        <v/>
      </c>
      <c r="C14" s="6" t="str">
        <f>IFERROR(IF((Report!$H21+Report!$J21)/SUM(Report!$C21:'Report'!$G21)&lt;=0.25,0,IF((Report!$H21+Report!$J21)/SUM(Report!$C21:'Report'!$G21)&lt;=0.5,5,IF((Report!$H21+Report!$J21)/SUM(Report!$C21:'Report'!$G21)&lt;=0.75,10,IF((Report!$H21+Report!$J21)/SUM(Report!$C21:'Report'!$G21)&lt;=1,15,20)))),"")</f>
        <v/>
      </c>
      <c r="D14" s="6" t="str">
        <f>IFERROR(IF(Report!$M21/(SUM(Report!$C21:$G21)/4.333)&lt;=0.25,0,IF(Report!$M21/(SUM(Report!$C21:$G21)/4.333)&lt;=0.5,5,IF(Report!$M21/(SUM(Report!$C21:$G21)/4.333)&lt;=0.75,10,IF(Report!$M21/(SUM(Report!$C21:$G21)/4.333)&lt;=1,15,20)))),"")</f>
        <v/>
      </c>
      <c r="E14" s="6" t="str">
        <f>IFERROR(IF(Report!N21/SUM(Report!C21:E21,Report!G21)&lt;=0.25,0,IF(Report!N21/SUM(Report!C21:E21,Report!G21)&lt;=0.5,5,IF(Report!N21/SUM(Report!C21:E21,Report!G21)&lt;0.75,10,IF(Report!N21/SUM(Report!C21:E21,Report!G21)&lt;=1,15,20)))),"")</f>
        <v/>
      </c>
      <c r="F14" s="6" t="str">
        <f>IFERROR(IF(Report!P21/SUM(Report!C21:E21,Report!G21)&lt;=0.25,0,IF(Report!P21/SUM(Report!C21:E21,Report!G21)&lt;=0.5,5,IF(Report!P21/SUM(Report!C21:E21,Report!G21)&lt;=0.75,10,IF(Report!P21/SUM(Report!C21:E21,Report!G21)&lt;=1,15,20)))),"")</f>
        <v/>
      </c>
      <c r="G14" s="6" t="str">
        <f t="shared" si="0"/>
        <v/>
      </c>
      <c r="J14" s="4"/>
      <c r="K14" s="4"/>
      <c r="L14" s="4"/>
      <c r="M14" s="4"/>
    </row>
    <row r="15" spans="1:13">
      <c r="A15" t="str">
        <f>IF(OR(ISBLANK(Report!A22),Report!A22=0),"",Report!A22)</f>
        <v/>
      </c>
      <c r="B15" s="6" t="str">
        <f>IFERROR(IF((Report!$C22+Report!$E22*0.5+Report!$G22*0.5)/SUM(Report!C22:E22,Report!G22)&lt;=0.65,0,IF((Report!$C22+Report!$E22*0.5+Report!$G22*0.5)/SUM(Report!C22:E22,Report!G22)&lt;=0.75,5,IF((Report!$C22+Report!$E22*0.5+Report!$G22*0.5)/SUM(Report!C22:E22,Report!G22)&lt;=0.85,10,IF((Report!$C22+Report!$E22*0.5+Report!$G22*0.5)/SUM(Report!C22:E22,Report!G22)&lt;=0.95,15,20)))),"")</f>
        <v/>
      </c>
      <c r="C15" s="6" t="str">
        <f>IFERROR(IF((Report!$H22+Report!$J22)/SUM(Report!$C22:'Report'!$G22)&lt;=0.25,0,IF((Report!$H22+Report!$J22)/SUM(Report!$C22:'Report'!$G22)&lt;=0.5,5,IF((Report!$H22+Report!$J22)/SUM(Report!$C22:'Report'!$G22)&lt;=0.75,10,IF((Report!$H22+Report!$J22)/SUM(Report!$C22:'Report'!$G22)&lt;=1,15,20)))),"")</f>
        <v/>
      </c>
      <c r="D15" s="6" t="str">
        <f>IFERROR(IF(Report!$M22/(SUM(Report!$C22:$G22)/4.333)&lt;=0.25,0,IF(Report!$M22/(SUM(Report!$C22:$G22)/4.333)&lt;=0.5,5,IF(Report!$M22/(SUM(Report!$C22:$G22)/4.333)&lt;=0.75,10,IF(Report!$M22/(SUM(Report!$C22:$G22)/4.333)&lt;=1,15,20)))),"")</f>
        <v/>
      </c>
      <c r="E15" s="6" t="str">
        <f>IFERROR(IF(Report!N22/SUM(Report!C22:E22,Report!G22)&lt;=0.25,0,IF(Report!N22/SUM(Report!C22:E22,Report!G22)&lt;=0.5,5,IF(Report!N22/SUM(Report!C22:E22,Report!G22)&lt;0.75,10,IF(Report!N22/SUM(Report!C22:E22,Report!G22)&lt;=1,15,20)))),"")</f>
        <v/>
      </c>
      <c r="F15" s="6" t="str">
        <f>IFERROR(IF(Report!P22/SUM(Report!C22:E22,Report!G22)&lt;=0.25,0,IF(Report!P22/SUM(Report!C22:E22,Report!G22)&lt;=0.5,5,IF(Report!P22/SUM(Report!C22:E22,Report!G22)&lt;=0.75,10,IF(Report!P22/SUM(Report!C22:E22,Report!G22)&lt;=1,15,20)))),"")</f>
        <v/>
      </c>
      <c r="G15" s="6" t="str">
        <f t="shared" si="0"/>
        <v/>
      </c>
      <c r="J15" s="4"/>
      <c r="K15" s="4"/>
      <c r="L15" s="4"/>
      <c r="M15" s="4"/>
    </row>
    <row r="16" spans="1:13">
      <c r="A16" t="str">
        <f>IF(OR(ISBLANK(Report!A23),Report!A23=0),"",Report!A23)</f>
        <v/>
      </c>
      <c r="B16" s="6" t="str">
        <f>IFERROR(IF((Report!$C23+Report!$E23*0.5+Report!$G23*0.5)/SUM(Report!C23:E23,Report!G23)&lt;=0.65,0,IF((Report!$C23+Report!$E23*0.5+Report!$G23*0.5)/SUM(Report!C23:E23,Report!G23)&lt;=0.75,5,IF((Report!$C23+Report!$E23*0.5+Report!$G23*0.5)/SUM(Report!C23:E23,Report!G23)&lt;=0.85,10,IF((Report!$C23+Report!$E23*0.5+Report!$G23*0.5)/SUM(Report!C23:E23,Report!G23)&lt;=0.95,15,20)))),"")</f>
        <v/>
      </c>
      <c r="C16" s="6" t="str">
        <f>IFERROR(IF((Report!$H23+Report!$J23)/SUM(Report!$C23:'Report'!$G23)&lt;=0.25,0,IF((Report!$H23+Report!$J23)/SUM(Report!$C23:'Report'!$G23)&lt;=0.5,5,IF((Report!$H23+Report!$J23)/SUM(Report!$C23:'Report'!$G23)&lt;=0.75,10,IF((Report!$H23+Report!$J23)/SUM(Report!$C23:'Report'!$G23)&lt;=1,15,20)))),"")</f>
        <v/>
      </c>
      <c r="D16" s="6" t="str">
        <f>IFERROR(IF(Report!$M23/(SUM(Report!$C23:$G23)/4.333)&lt;=0.25,0,IF(Report!$M23/(SUM(Report!$C23:$G23)/4.333)&lt;=0.5,5,IF(Report!$M23/(SUM(Report!$C23:$G23)/4.333)&lt;=0.75,10,IF(Report!$M23/(SUM(Report!$C23:$G23)/4.333)&lt;=1,15,20)))),"")</f>
        <v/>
      </c>
      <c r="E16" s="6" t="str">
        <f>IFERROR(IF(Report!N23/SUM(Report!C23:E23,Report!G23)&lt;=0.25,0,IF(Report!N23/SUM(Report!C23:E23,Report!G23)&lt;=0.5,5,IF(Report!N23/SUM(Report!C23:E23,Report!G23)&lt;0.75,10,IF(Report!N23/SUM(Report!C23:E23,Report!G23)&lt;=1,15,20)))),"")</f>
        <v/>
      </c>
      <c r="F16" s="6" t="str">
        <f>IFERROR(IF(Report!P23/SUM(Report!C23:E23,Report!G23)&lt;=0.25,0,IF(Report!P23/SUM(Report!C23:E23,Report!G23)&lt;=0.5,5,IF(Report!P23/SUM(Report!C23:E23,Report!G23)&lt;=0.75,10,IF(Report!P23/SUM(Report!C23:E23,Report!G23)&lt;=1,15,20)))),"")</f>
        <v/>
      </c>
      <c r="G16" s="6" t="str">
        <f t="shared" si="0"/>
        <v/>
      </c>
      <c r="J16" s="4"/>
      <c r="K16" s="4"/>
      <c r="L16" s="4"/>
      <c r="M16" s="4"/>
    </row>
    <row r="17" spans="1:13">
      <c r="A17" t="str">
        <f>IF(OR(ISBLANK(Report!A24),Report!A24=0),"",Report!A24)</f>
        <v/>
      </c>
      <c r="B17" s="6" t="str">
        <f>IFERROR(IF((Report!$C24+Report!$E24*0.5+Report!$G24*0.5)/SUM(Report!C24:E24,Report!G24)&lt;=0.65,0,IF((Report!$C24+Report!$E24*0.5+Report!$G24*0.5)/SUM(Report!C24:E24,Report!G24)&lt;=0.75,5,IF((Report!$C24+Report!$E24*0.5+Report!$G24*0.5)/SUM(Report!C24:E24,Report!G24)&lt;=0.85,10,IF((Report!$C24+Report!$E24*0.5+Report!$G24*0.5)/SUM(Report!C24:E24,Report!G24)&lt;=0.95,15,20)))),"")</f>
        <v/>
      </c>
      <c r="C17" s="6" t="str">
        <f>IFERROR(IF((Report!$H24+Report!$J24)/SUM(Report!$C24:'Report'!$G24)&lt;=0.25,0,IF((Report!$H24+Report!$J24)/SUM(Report!$C24:'Report'!$G24)&lt;=0.5,5,IF((Report!$H24+Report!$J24)/SUM(Report!$C24:'Report'!$G24)&lt;=0.75,10,IF((Report!$H24+Report!$J24)/SUM(Report!$C24:'Report'!$G24)&lt;=1,15,20)))),"")</f>
        <v/>
      </c>
      <c r="D17" s="6" t="str">
        <f>IFERROR(IF(Report!$M24/(SUM(Report!$C24:$G24)/4.333)&lt;=0.25,0,IF(Report!$M24/(SUM(Report!$C24:$G24)/4.333)&lt;=0.5,5,IF(Report!$M24/(SUM(Report!$C24:$G24)/4.333)&lt;=0.75,10,IF(Report!$M24/(SUM(Report!$C24:$G24)/4.333)&lt;=1,15,20)))),"")</f>
        <v/>
      </c>
      <c r="E17" s="6" t="str">
        <f>IFERROR(IF(Report!N24/SUM(Report!C24:E24,Report!G24)&lt;=0.25,0,IF(Report!N24/SUM(Report!C24:E24,Report!G24)&lt;=0.5,5,IF(Report!N24/SUM(Report!C24:E24,Report!G24)&lt;0.75,10,IF(Report!N24/SUM(Report!C24:E24,Report!G24)&lt;=1,15,20)))),"")</f>
        <v/>
      </c>
      <c r="F17" s="6" t="str">
        <f>IFERROR(IF(Report!P24/SUM(Report!C24:E24,Report!G24)&lt;=0.25,0,IF(Report!P24/SUM(Report!C24:E24,Report!G24)&lt;=0.5,5,IF(Report!P24/SUM(Report!C24:E24,Report!G24)&lt;=0.75,10,IF(Report!P24/SUM(Report!C24:E24,Report!G24)&lt;=1,15,20)))),"")</f>
        <v/>
      </c>
      <c r="G17" s="6" t="str">
        <f t="shared" si="0"/>
        <v/>
      </c>
      <c r="J17" s="4"/>
      <c r="K17" s="4"/>
      <c r="L17" s="4"/>
      <c r="M17" s="4"/>
    </row>
    <row r="18" spans="1:13">
      <c r="A18" t="str">
        <f>IF(OR(ISBLANK(Report!A25),Report!A25=0),"",Report!A25)</f>
        <v/>
      </c>
      <c r="B18" s="6" t="str">
        <f>IFERROR(IF((Report!$C25+Report!$E25*0.5+Report!$G25*0.5)/SUM(Report!C25:E25,Report!G25)&lt;=0.65,0,IF((Report!$C25+Report!$E25*0.5+Report!$G25*0.5)/SUM(Report!C25:E25,Report!G25)&lt;=0.75,5,IF((Report!$C25+Report!$E25*0.5+Report!$G25*0.5)/SUM(Report!C25:E25,Report!G25)&lt;=0.85,10,IF((Report!$C25+Report!$E25*0.5+Report!$G25*0.5)/SUM(Report!C25:E25,Report!G25)&lt;=0.95,15,20)))),"")</f>
        <v/>
      </c>
      <c r="C18" s="6" t="str">
        <f>IFERROR(IF((Report!$H25+Report!$J25)/SUM(Report!$C25:'Report'!$G25)&lt;=0.25,0,IF((Report!$H25+Report!$J25)/SUM(Report!$C25:'Report'!$G25)&lt;=0.5,5,IF((Report!$H25+Report!$J25)/SUM(Report!$C25:'Report'!$G25)&lt;=0.75,10,IF((Report!$H25+Report!$J25)/SUM(Report!$C25:'Report'!$G25)&lt;=1,15,20)))),"")</f>
        <v/>
      </c>
      <c r="D18" s="6" t="str">
        <f>IFERROR(IF(Report!$M25/(SUM(Report!$C25:$G25)/4.333)&lt;=0.25,0,IF(Report!$M25/(SUM(Report!$C25:$G25)/4.333)&lt;=0.5,5,IF(Report!$M25/(SUM(Report!$C25:$G25)/4.333)&lt;=0.75,10,IF(Report!$M25/(SUM(Report!$C25:$G25)/4.333)&lt;=1,15,20)))),"")</f>
        <v/>
      </c>
      <c r="E18" s="6" t="str">
        <f>IFERROR(IF(Report!N25/SUM(Report!C25:E25,Report!G25)&lt;=0.25,0,IF(Report!N25/SUM(Report!C25:E25,Report!G25)&lt;=0.5,5,IF(Report!N25/SUM(Report!C25:E25,Report!G25)&lt;0.75,10,IF(Report!N25/SUM(Report!C25:E25,Report!G25)&lt;=1,15,20)))),"")</f>
        <v/>
      </c>
      <c r="F18" s="6" t="str">
        <f>IFERROR(IF(Report!P25/SUM(Report!C25:E25,Report!G25)&lt;=0.25,0,IF(Report!P25/SUM(Report!C25:E25,Report!G25)&lt;=0.5,5,IF(Report!P25/SUM(Report!C25:E25,Report!G25)&lt;=0.75,10,IF(Report!P25/SUM(Report!C25:E25,Report!G25)&lt;=1,15,20)))),"")</f>
        <v/>
      </c>
      <c r="G18" s="6" t="str">
        <f t="shared" si="0"/>
        <v/>
      </c>
      <c r="J18" s="4"/>
      <c r="K18" s="4"/>
      <c r="L18" s="4"/>
      <c r="M18" s="4"/>
    </row>
    <row r="19" spans="1:13">
      <c r="A19" t="str">
        <f>IF(OR(ISBLANK(Report!A26),Report!A26=0),"",Report!A26)</f>
        <v/>
      </c>
      <c r="B19" s="6" t="str">
        <f>IFERROR(IF((Report!$C26+Report!$E26*0.5+Report!$G26*0.5)/SUM(Report!C26:E26,Report!G26)&lt;=0.65,0,IF((Report!$C26+Report!$E26*0.5+Report!$G26*0.5)/SUM(Report!C26:E26,Report!G26)&lt;=0.75,5,IF((Report!$C26+Report!$E26*0.5+Report!$G26*0.5)/SUM(Report!C26:E26,Report!G26)&lt;=0.85,10,IF((Report!$C26+Report!$E26*0.5+Report!$G26*0.5)/SUM(Report!C26:E26,Report!G26)&lt;=0.95,15,20)))),"")</f>
        <v/>
      </c>
      <c r="C19" s="6" t="str">
        <f>IFERROR(IF((Report!$H26+Report!$J26)/SUM(Report!$C26:'Report'!$G26)&lt;=0.25,0,IF((Report!$H26+Report!$J26)/SUM(Report!$C26:'Report'!$G26)&lt;=0.5,5,IF((Report!$H26+Report!$J26)/SUM(Report!$C26:'Report'!$G26)&lt;=0.75,10,IF((Report!$H26+Report!$J26)/SUM(Report!$C26:'Report'!$G26)&lt;=1,15,20)))),"")</f>
        <v/>
      </c>
      <c r="D19" s="6" t="str">
        <f>IFERROR(IF(Report!$M26/(SUM(Report!$C26:$G26)/4.333)&lt;=0.25,0,IF(Report!$M26/(SUM(Report!$C26:$G26)/4.333)&lt;=0.5,5,IF(Report!$M26/(SUM(Report!$C26:$G26)/4.333)&lt;=0.75,10,IF(Report!$M26/(SUM(Report!$C26:$G26)/4.333)&lt;=1,15,20)))),"")</f>
        <v/>
      </c>
      <c r="E19" s="6" t="str">
        <f>IFERROR(IF(Report!N26/SUM(Report!C26:E26,Report!G26)&lt;=0.25,0,IF(Report!N26/SUM(Report!C26:E26,Report!G26)&lt;=0.5,5,IF(Report!N26/SUM(Report!C26:E26,Report!G26)&lt;0.75,10,IF(Report!N26/SUM(Report!C26:E26,Report!G26)&lt;=1,15,20)))),"")</f>
        <v/>
      </c>
      <c r="F19" s="6" t="str">
        <f>IFERROR(IF(Report!P26/SUM(Report!C26:E26,Report!G26)&lt;=0.25,0,IF(Report!P26/SUM(Report!C26:E26,Report!G26)&lt;=0.5,5,IF(Report!P26/SUM(Report!C26:E26,Report!G26)&lt;=0.75,10,IF(Report!P26/SUM(Report!C26:E26,Report!G26)&lt;=1,15,20)))),"")</f>
        <v/>
      </c>
      <c r="G19" s="6" t="str">
        <f t="shared" si="0"/>
        <v/>
      </c>
      <c r="J19" s="4"/>
      <c r="K19" s="4"/>
      <c r="L19" s="4"/>
      <c r="M19" s="4"/>
    </row>
    <row r="20" spans="1:13">
      <c r="A20" t="str">
        <f>IF(OR(ISBLANK(Report!A27),Report!A27=0),"",Report!A27)</f>
        <v/>
      </c>
      <c r="B20" s="6" t="str">
        <f>IFERROR(IF((Report!$C27+Report!$E27*0.5+Report!$G27*0.5)/SUM(Report!C27:E27,Report!G27)&lt;=0.65,0,IF((Report!$C27+Report!$E27*0.5+Report!$G27*0.5)/SUM(Report!C27:E27,Report!G27)&lt;=0.75,5,IF((Report!$C27+Report!$E27*0.5+Report!$G27*0.5)/SUM(Report!C27:E27,Report!G27)&lt;=0.85,10,IF((Report!$C27+Report!$E27*0.5+Report!$G27*0.5)/SUM(Report!C27:E27,Report!G27)&lt;=0.95,15,20)))),"")</f>
        <v/>
      </c>
      <c r="C20" s="6" t="str">
        <f>IFERROR(IF((Report!$H27+Report!$J27)/SUM(Report!$C27:'Report'!$G27)&lt;=0.25,0,IF((Report!$H27+Report!$J27)/SUM(Report!$C27:'Report'!$G27)&lt;=0.5,5,IF((Report!$H27+Report!$J27)/SUM(Report!$C27:'Report'!$G27)&lt;=0.75,10,IF((Report!$H27+Report!$J27)/SUM(Report!$C27:'Report'!$G27)&lt;=1,15,20)))),"")</f>
        <v/>
      </c>
      <c r="D20" s="6" t="str">
        <f>IFERROR(IF(Report!$M27/(SUM(Report!$C27:$G27)/4.333)&lt;=0.25,0,IF(Report!$M27/(SUM(Report!$C27:$G27)/4.333)&lt;=0.5,5,IF(Report!$M27/(SUM(Report!$C27:$G27)/4.333)&lt;=0.75,10,IF(Report!$M27/(SUM(Report!$C27:$G27)/4.333)&lt;=1,15,20)))),"")</f>
        <v/>
      </c>
      <c r="E20" s="6" t="str">
        <f>IFERROR(IF(Report!N27/SUM(Report!C27:E27,Report!G27)&lt;=0.25,0,IF(Report!N27/SUM(Report!C27:E27,Report!G27)&lt;=0.5,5,IF(Report!N27/SUM(Report!C27:E27,Report!G27)&lt;0.75,10,IF(Report!N27/SUM(Report!C27:E27,Report!G27)&lt;=1,15,20)))),"")</f>
        <v/>
      </c>
      <c r="F20" s="6" t="str">
        <f>IFERROR(IF(Report!P27/SUM(Report!C27:E27,Report!G27)&lt;=0.25,0,IF(Report!P27/SUM(Report!C27:E27,Report!G27)&lt;=0.5,5,IF(Report!P27/SUM(Report!C27:E27,Report!G27)&lt;=0.75,10,IF(Report!P27/SUM(Report!C27:E27,Report!G27)&lt;=1,15,20)))),"")</f>
        <v/>
      </c>
      <c r="G20" s="6" t="str">
        <f t="shared" si="0"/>
        <v/>
      </c>
      <c r="J20" s="4"/>
      <c r="K20" s="4"/>
      <c r="L20" s="4"/>
      <c r="M20" s="4"/>
    </row>
    <row r="21" spans="1:13">
      <c r="A21" t="str">
        <f>IF(OR(ISBLANK(Report!A28),Report!A28=0),"",Report!A28)</f>
        <v/>
      </c>
      <c r="B21" s="6" t="str">
        <f>IFERROR(IF((Report!$C28+Report!$E28*0.5+Report!$G28*0.5)/SUM(Report!C28:E28,Report!G28)&lt;=0.65,0,IF((Report!$C28+Report!$E28*0.5+Report!$G28*0.5)/SUM(Report!C28:E28,Report!G28)&lt;=0.75,5,IF((Report!$C28+Report!$E28*0.5+Report!$G28*0.5)/SUM(Report!C28:E28,Report!G28)&lt;=0.85,10,IF((Report!$C28+Report!$E28*0.5+Report!$G28*0.5)/SUM(Report!C28:E28,Report!G28)&lt;=0.95,15,20)))),"")</f>
        <v/>
      </c>
      <c r="C21" s="6" t="str">
        <f>IFERROR(IF((Report!$H28+Report!$J28)/SUM(Report!$C28:'Report'!$G28)&lt;=0.25,0,IF((Report!$H28+Report!$J28)/SUM(Report!$C28:'Report'!$G28)&lt;=0.5,5,IF((Report!$H28+Report!$J28)/SUM(Report!$C28:'Report'!$G28)&lt;=0.75,10,IF((Report!$H28+Report!$J28)/SUM(Report!$C28:'Report'!$G28)&lt;=1,15,20)))),"")</f>
        <v/>
      </c>
      <c r="D21" s="6" t="str">
        <f>IFERROR(IF(Report!$M28/(SUM(Report!$C28:$G28)/4.333)&lt;=0.25,0,IF(Report!$M28/(SUM(Report!$C28:$G28)/4.333)&lt;=0.5,5,IF(Report!$M28/(SUM(Report!$C28:$G28)/4.333)&lt;=0.75,10,IF(Report!$M28/(SUM(Report!$C28:$G28)/4.333)&lt;=1,15,20)))),"")</f>
        <v/>
      </c>
      <c r="E21" s="6" t="str">
        <f>IFERROR(IF(Report!N28/SUM(Report!C28:E28,Report!G28)&lt;=0.25,0,IF(Report!N28/SUM(Report!C28:E28,Report!G28)&lt;=0.5,5,IF(Report!N28/SUM(Report!C28:E28,Report!G28)&lt;0.75,10,IF(Report!N28/SUM(Report!C28:E28,Report!G28)&lt;=1,15,20)))),"")</f>
        <v/>
      </c>
      <c r="F21" s="6" t="str">
        <f>IFERROR(IF(Report!P28/SUM(Report!C28:E28,Report!G28)&lt;=0.25,0,IF(Report!P28/SUM(Report!C28:E28,Report!G28)&lt;=0.5,5,IF(Report!P28/SUM(Report!C28:E28,Report!G28)&lt;=0.75,10,IF(Report!P28/SUM(Report!C28:E28,Report!G28)&lt;=1,15,20)))),"")</f>
        <v/>
      </c>
      <c r="G21" s="6" t="str">
        <f t="shared" si="0"/>
        <v/>
      </c>
      <c r="J21" s="4"/>
      <c r="K21" s="4"/>
      <c r="L21" s="4"/>
      <c r="M21" s="4"/>
    </row>
    <row r="22" spans="1:13">
      <c r="A22" t="str">
        <f>IF(OR(ISBLANK(Report!A29),Report!A29=0),"",Report!A29)</f>
        <v/>
      </c>
      <c r="B22" s="6" t="str">
        <f>IFERROR(IF((Report!$C29+Report!$E29*0.5+Report!$G29*0.5)/SUM(Report!C29:E29,Report!G29)&lt;=0.65,0,IF((Report!$C29+Report!$E29*0.5+Report!$G29*0.5)/SUM(Report!C29:E29,Report!G29)&lt;=0.75,5,IF((Report!$C29+Report!$E29*0.5+Report!$G29*0.5)/SUM(Report!C29:E29,Report!G29)&lt;=0.85,10,IF((Report!$C29+Report!$E29*0.5+Report!$G29*0.5)/SUM(Report!C29:E29,Report!G29)&lt;=0.95,15,20)))),"")</f>
        <v/>
      </c>
      <c r="C22" s="6" t="str">
        <f>IFERROR(IF((Report!$H29+Report!$J29)/SUM(Report!$C29:'Report'!$G29)&lt;=0.25,0,IF((Report!$H29+Report!$J29)/SUM(Report!$C29:'Report'!$G29)&lt;=0.5,5,IF((Report!$H29+Report!$J29)/SUM(Report!$C29:'Report'!$G29)&lt;=0.75,10,IF((Report!$H29+Report!$J29)/SUM(Report!$C29:'Report'!$G29)&lt;=1,15,20)))),"")</f>
        <v/>
      </c>
      <c r="D22" s="6" t="str">
        <f>IFERROR(IF(Report!$M29/(SUM(Report!$C29:$G29)/4.333)&lt;=0.25,0,IF(Report!$M29/(SUM(Report!$C29:$G29)/4.333)&lt;=0.5,5,IF(Report!$M29/(SUM(Report!$C29:$G29)/4.333)&lt;=0.75,10,IF(Report!$M29/(SUM(Report!$C29:$G29)/4.333)&lt;=1,15,20)))),"")</f>
        <v/>
      </c>
      <c r="E22" s="6" t="str">
        <f>IFERROR(IF(Report!N29/SUM(Report!C29:E29,Report!G29)&lt;=0.25,0,IF(Report!N29/SUM(Report!C29:E29,Report!G29)&lt;=0.5,5,IF(Report!N29/SUM(Report!C29:E29,Report!G29)&lt;0.75,10,IF(Report!N29/SUM(Report!C29:E29,Report!G29)&lt;=1,15,20)))),"")</f>
        <v/>
      </c>
      <c r="F22" s="6" t="str">
        <f>IFERROR(IF(Report!P29/SUM(Report!C29:E29,Report!G29)&lt;=0.25,0,IF(Report!P29/SUM(Report!C29:E29,Report!G29)&lt;=0.5,5,IF(Report!P29/SUM(Report!C29:E29,Report!G29)&lt;=0.75,10,IF(Report!P29/SUM(Report!C29:E29,Report!G29)&lt;=1,15,20)))),"")</f>
        <v/>
      </c>
      <c r="G22" s="6" t="str">
        <f t="shared" si="0"/>
        <v/>
      </c>
      <c r="J22" s="4"/>
      <c r="K22" s="4"/>
      <c r="L22" s="4"/>
      <c r="M22" s="4"/>
    </row>
    <row r="23" spans="1:13">
      <c r="A23" t="str">
        <f>IF(OR(ISBLANK(Report!A30),Report!A30=0),"",Report!A30)</f>
        <v/>
      </c>
      <c r="B23" s="6" t="str">
        <f>IFERROR(IF((Report!$C30+Report!$E30*0.5+Report!$G30*0.5)/SUM(Report!C30:E30,Report!G30)&lt;=0.65,0,IF((Report!$C30+Report!$E30*0.5+Report!$G30*0.5)/SUM(Report!C30:E30,Report!G30)&lt;=0.75,5,IF((Report!$C30+Report!$E30*0.5+Report!$G30*0.5)/SUM(Report!C30:E30,Report!G30)&lt;=0.85,10,IF((Report!$C30+Report!$E30*0.5+Report!$G30*0.5)/SUM(Report!C30:E30,Report!G30)&lt;=0.95,15,20)))),"")</f>
        <v/>
      </c>
      <c r="C23" s="6" t="str">
        <f>IFERROR(IF((Report!$H30+Report!$J30)/SUM(Report!$C30:'Report'!$G30)&lt;=0.25,0,IF((Report!$H30+Report!$J30)/SUM(Report!$C30:'Report'!$G30)&lt;=0.5,5,IF((Report!$H30+Report!$J30)/SUM(Report!$C30:'Report'!$G30)&lt;=0.75,10,IF((Report!$H30+Report!$J30)/SUM(Report!$C30:'Report'!$G30)&lt;=1,15,20)))),"")</f>
        <v/>
      </c>
      <c r="D23" s="6" t="str">
        <f>IFERROR(IF(Report!$M30/(SUM(Report!$C30:$G30)/4.333)&lt;=0.25,0,IF(Report!$M30/(SUM(Report!$C30:$G30)/4.333)&lt;=0.5,5,IF(Report!$M30/(SUM(Report!$C30:$G30)/4.333)&lt;=0.75,10,IF(Report!$M30/(SUM(Report!$C30:$G30)/4.333)&lt;=1,15,20)))),"")</f>
        <v/>
      </c>
      <c r="E23" s="6" t="str">
        <f>IFERROR(IF(Report!N30/SUM(Report!C30:E30,Report!G30)&lt;=0.25,0,IF(Report!N30/SUM(Report!C30:E30,Report!G30)&lt;=0.5,5,IF(Report!N30/SUM(Report!C30:E30,Report!G30)&lt;0.75,10,IF(Report!N30/SUM(Report!C30:E30,Report!G30)&lt;=1,15,20)))),"")</f>
        <v/>
      </c>
      <c r="F23" s="6" t="str">
        <f>IFERROR(IF(Report!P30/SUM(Report!C30:E30,Report!G30)&lt;=0.25,0,IF(Report!P30/SUM(Report!C30:E30,Report!G30)&lt;=0.5,5,IF(Report!P30/SUM(Report!C30:E30,Report!G30)&lt;=0.75,10,IF(Report!P30/SUM(Report!C30:E30,Report!G30)&lt;=1,15,20)))),"")</f>
        <v/>
      </c>
      <c r="G23" s="6" t="str">
        <f t="shared" si="0"/>
        <v/>
      </c>
      <c r="J23" s="4"/>
      <c r="K23" s="4"/>
      <c r="L23" s="4"/>
      <c r="M23" s="4"/>
    </row>
    <row r="24" spans="1:13">
      <c r="A24" t="str">
        <f>IF(OR(ISBLANK(Report!A31),Report!A31=0),"",Report!A31)</f>
        <v/>
      </c>
      <c r="B24" s="6" t="str">
        <f>IFERROR(IF((Report!$C31+Report!$E31*0.5+Report!$G31*0.5)/SUM(Report!C31:E31,Report!G31)&lt;=0.65,0,IF((Report!$C31+Report!$E31*0.5+Report!$G31*0.5)/SUM(Report!C31:E31,Report!G31)&lt;=0.75,5,IF((Report!$C31+Report!$E31*0.5+Report!$G31*0.5)/SUM(Report!C31:E31,Report!G31)&lt;=0.85,10,IF((Report!$C31+Report!$E31*0.5+Report!$G31*0.5)/SUM(Report!C31:E31,Report!G31)&lt;=0.95,15,20)))),"")</f>
        <v/>
      </c>
      <c r="C24" s="6" t="str">
        <f>IFERROR(IF((Report!$H31+Report!$J31)/SUM(Report!$C31:'Report'!$G31)&lt;=0.25,0,IF((Report!$H31+Report!$J31)/SUM(Report!$C31:'Report'!$G31)&lt;=0.5,5,IF((Report!$H31+Report!$J31)/SUM(Report!$C31:'Report'!$G31)&lt;=0.75,10,IF((Report!$H31+Report!$J31)/SUM(Report!$C31:'Report'!$G31)&lt;=1,15,20)))),"")</f>
        <v/>
      </c>
      <c r="D24" s="6" t="str">
        <f>IFERROR(IF(Report!$M31/(SUM(Report!$C31:$G31)/4.333)&lt;=0.25,0,IF(Report!$M31/(SUM(Report!$C31:$G31)/4.333)&lt;=0.5,5,IF(Report!$M31/(SUM(Report!$C31:$G31)/4.333)&lt;=0.75,10,IF(Report!$M31/(SUM(Report!$C31:$G31)/4.333)&lt;=1,15,20)))),"")</f>
        <v/>
      </c>
      <c r="E24" s="6" t="str">
        <f>IFERROR(IF(Report!N31/SUM(Report!C31:E31,Report!G31)&lt;=0.25,0,IF(Report!N31/SUM(Report!C31:E31,Report!G31)&lt;=0.5,5,IF(Report!N31/SUM(Report!C31:E31,Report!G31)&lt;0.75,10,IF(Report!N31/SUM(Report!C31:E31,Report!G31)&lt;=1,15,20)))),"")</f>
        <v/>
      </c>
      <c r="F24" s="6" t="str">
        <f>IFERROR(IF(Report!P31/SUM(Report!C31:E31,Report!G31)&lt;=0.25,0,IF(Report!P31/SUM(Report!C31:E31,Report!G31)&lt;=0.5,5,IF(Report!P31/SUM(Report!C31:E31,Report!G31)&lt;=0.75,10,IF(Report!P31/SUM(Report!C31:E31,Report!G31)&lt;=1,15,20)))),"")</f>
        <v/>
      </c>
      <c r="G24" s="6" t="str">
        <f t="shared" si="0"/>
        <v/>
      </c>
      <c r="J24" s="4"/>
      <c r="K24" s="4"/>
      <c r="L24" s="4"/>
      <c r="M24" s="4"/>
    </row>
    <row r="25" spans="1:13">
      <c r="A25" t="str">
        <f>IF(OR(ISBLANK(Report!A32),Report!A32=0),"",Report!A32)</f>
        <v/>
      </c>
      <c r="B25" s="6" t="str">
        <f>IFERROR(IF((Report!$C32+Report!$E32*0.5+Report!$G32*0.5)/SUM(Report!C32:E32,Report!G32)&lt;=0.65,0,IF((Report!$C32+Report!$E32*0.5+Report!$G32*0.5)/SUM(Report!C32:E32,Report!G32)&lt;=0.75,5,IF((Report!$C32+Report!$E32*0.5+Report!$G32*0.5)/SUM(Report!C32:E32,Report!G32)&lt;=0.85,10,IF((Report!$C32+Report!$E32*0.5+Report!$G32*0.5)/SUM(Report!C32:E32,Report!G32)&lt;=0.95,15,20)))),"")</f>
        <v/>
      </c>
      <c r="C25" s="6" t="str">
        <f>IFERROR(IF((Report!$H32+Report!$J32)/SUM(Report!$C32:'Report'!$G32)&lt;=0.25,0,IF((Report!$H32+Report!$J32)/SUM(Report!$C32:'Report'!$G32)&lt;=0.5,5,IF((Report!$H32+Report!$J32)/SUM(Report!$C32:'Report'!$G32)&lt;=0.75,10,IF((Report!$H32+Report!$J32)/SUM(Report!$C32:'Report'!$G32)&lt;=1,15,20)))),"")</f>
        <v/>
      </c>
      <c r="D25" s="6" t="str">
        <f>IFERROR(IF(Report!$M32/(SUM(Report!$C32:$G32)/4.333)&lt;=0.25,0,IF(Report!$M32/(SUM(Report!$C32:$G32)/4.333)&lt;=0.5,5,IF(Report!$M32/(SUM(Report!$C32:$G32)/4.333)&lt;=0.75,10,IF(Report!$M32/(SUM(Report!$C32:$G32)/4.333)&lt;=1,15,20)))),"")</f>
        <v/>
      </c>
      <c r="E25" s="6" t="str">
        <f>IFERROR(IF(Report!N32/SUM(Report!C32:E32,Report!G32)&lt;=0.25,0,IF(Report!N32/SUM(Report!C32:E32,Report!G32)&lt;=0.5,5,IF(Report!N32/SUM(Report!C32:E32,Report!G32)&lt;0.75,10,IF(Report!N32/SUM(Report!C32:E32,Report!G32)&lt;=1,15,20)))),"")</f>
        <v/>
      </c>
      <c r="F25" s="6" t="str">
        <f>IFERROR(IF(Report!P32/SUM(Report!C32:E32,Report!G32)&lt;=0.25,0,IF(Report!P32/SUM(Report!C32:E32,Report!G32)&lt;=0.5,5,IF(Report!P32/SUM(Report!C32:E32,Report!G32)&lt;=0.75,10,IF(Report!P32/SUM(Report!C32:E32,Report!G32)&lt;=1,15,20)))),"")</f>
        <v/>
      </c>
      <c r="G25" s="6" t="str">
        <f t="shared" si="0"/>
        <v/>
      </c>
      <c r="J25" s="4"/>
      <c r="K25" s="4"/>
      <c r="L25" s="4"/>
      <c r="M25" s="4"/>
    </row>
    <row r="26" spans="1:13">
      <c r="A26" t="str">
        <f>IF(OR(ISBLANK(Report!A33),Report!A33=0),"",Report!A33)</f>
        <v/>
      </c>
      <c r="B26" s="6" t="str">
        <f>IFERROR(IF((Report!$C33+Report!$E33*0.5+Report!$G33*0.5)/SUM(Report!C33:E33,Report!G33)&lt;=0.65,0,IF((Report!$C33+Report!$E33*0.5+Report!$G33*0.5)/SUM(Report!C33:E33,Report!G33)&lt;=0.75,5,IF((Report!$C33+Report!$E33*0.5+Report!$G33*0.5)/SUM(Report!C33:E33,Report!G33)&lt;=0.85,10,IF((Report!$C33+Report!$E33*0.5+Report!$G33*0.5)/SUM(Report!C33:E33,Report!G33)&lt;=0.95,15,20)))),"")</f>
        <v/>
      </c>
      <c r="C26" s="6" t="str">
        <f>IFERROR(IF((Report!$H33+Report!$J33)/SUM(Report!$C33:'Report'!$G33)&lt;=0.25,0,IF((Report!$H33+Report!$J33)/SUM(Report!$C33:'Report'!$G33)&lt;=0.5,5,IF((Report!$H33+Report!$J33)/SUM(Report!$C33:'Report'!$G33)&lt;=0.75,10,IF((Report!$H33+Report!$J33)/SUM(Report!$C33:'Report'!$G33)&lt;=1,15,20)))),"")</f>
        <v/>
      </c>
      <c r="D26" s="6" t="str">
        <f>IFERROR(IF(Report!$M33/(SUM(Report!$C33:$G33)/4.333)&lt;=0.25,0,IF(Report!$M33/(SUM(Report!$C33:$G33)/4.333)&lt;=0.5,5,IF(Report!$M33/(SUM(Report!$C33:$G33)/4.333)&lt;=0.75,10,IF(Report!$M33/(SUM(Report!$C33:$G33)/4.333)&lt;=1,15,20)))),"")</f>
        <v/>
      </c>
      <c r="E26" s="6" t="str">
        <f>IFERROR(IF(Report!N33/SUM(Report!C33:E33,Report!G33)&lt;=0.25,0,IF(Report!N33/SUM(Report!C33:E33,Report!G33)&lt;=0.5,5,IF(Report!N33/SUM(Report!C33:E33,Report!G33)&lt;0.75,10,IF(Report!N33/SUM(Report!C33:E33,Report!G33)&lt;=1,15,20)))),"")</f>
        <v/>
      </c>
      <c r="F26" s="6" t="str">
        <f>IFERROR(IF(Report!P33/SUM(Report!C33:E33,Report!G33)&lt;=0.25,0,IF(Report!P33/SUM(Report!C33:E33,Report!G33)&lt;=0.5,5,IF(Report!P33/SUM(Report!C33:E33,Report!G33)&lt;=0.75,10,IF(Report!P33/SUM(Report!C33:E33,Report!G33)&lt;=1,15,20)))),"")</f>
        <v/>
      </c>
      <c r="G26" s="6" t="str">
        <f t="shared" si="0"/>
        <v/>
      </c>
      <c r="J26" s="4"/>
      <c r="K26" s="4"/>
      <c r="L26" s="4"/>
      <c r="M26" s="4"/>
    </row>
    <row r="27" spans="1:13">
      <c r="A27" t="str">
        <f>IF(OR(ISBLANK(Report!A34),Report!A34=0),"",Report!A34)</f>
        <v/>
      </c>
      <c r="B27" s="6" t="str">
        <f>IFERROR(IF((Report!$C34+Report!$E34*0.5+Report!$G34*0.5)/SUM(Report!C34:E34,Report!G34)&lt;=0.65,0,IF((Report!$C34+Report!$E34*0.5+Report!$G34*0.5)/SUM(Report!C34:E34,Report!G34)&lt;=0.75,5,IF((Report!$C34+Report!$E34*0.5+Report!$G34*0.5)/SUM(Report!C34:E34,Report!G34)&lt;=0.85,10,IF((Report!$C34+Report!$E34*0.5+Report!$G34*0.5)/SUM(Report!C34:E34,Report!G34)&lt;=0.95,15,20)))),"")</f>
        <v/>
      </c>
      <c r="C27" s="6" t="str">
        <f>IFERROR(IF((Report!$H34+Report!$J34)/SUM(Report!$C34:'Report'!$G34)&lt;=0.25,0,IF((Report!$H34+Report!$J34)/SUM(Report!$C34:'Report'!$G34)&lt;=0.5,5,IF((Report!$H34+Report!$J34)/SUM(Report!$C34:'Report'!$G34)&lt;=0.75,10,IF((Report!$H34+Report!$J34)/SUM(Report!$C34:'Report'!$G34)&lt;=1,15,20)))),"")</f>
        <v/>
      </c>
      <c r="D27" s="6" t="str">
        <f>IFERROR(IF(Report!$M34/(SUM(Report!$C34:$G34)/4.333)&lt;=0.25,0,IF(Report!$M34/(SUM(Report!$C34:$G34)/4.333)&lt;=0.5,5,IF(Report!$M34/(SUM(Report!$C34:$G34)/4.333)&lt;=0.75,10,IF(Report!$M34/(SUM(Report!$C34:$G34)/4.333)&lt;=1,15,20)))),"")</f>
        <v/>
      </c>
      <c r="E27" s="6" t="str">
        <f>IFERROR(IF(Report!N34/SUM(Report!C34:E34,Report!G34)&lt;=0.25,0,IF(Report!N34/SUM(Report!C34:E34,Report!G34)&lt;=0.5,5,IF(Report!N34/SUM(Report!C34:E34,Report!G34)&lt;0.75,10,IF(Report!N34/SUM(Report!C34:E34,Report!G34)&lt;=1,15,20)))),"")</f>
        <v/>
      </c>
      <c r="F27" s="6" t="str">
        <f>IFERROR(IF(Report!P34/SUM(Report!C34:E34,Report!G34)&lt;=0.25,0,IF(Report!P34/SUM(Report!C34:E34,Report!G34)&lt;=0.5,5,IF(Report!P34/SUM(Report!C34:E34,Report!G34)&lt;=0.75,10,IF(Report!P34/SUM(Report!C34:E34,Report!G34)&lt;=1,15,20)))),"")</f>
        <v/>
      </c>
      <c r="G27" s="6" t="str">
        <f t="shared" si="0"/>
        <v/>
      </c>
    </row>
    <row r="28" spans="1:13">
      <c r="A28" t="str">
        <f>IF(OR(ISBLANK(Report!A35),Report!A35=0),"",Report!A35)</f>
        <v/>
      </c>
      <c r="B28" s="6" t="str">
        <f>IFERROR(IF((Report!$C35+Report!$E35*0.5+Report!$G35*0.5)/SUM(Report!C35:E35,Report!G35)&lt;=0.65,0,IF((Report!$C35+Report!$E35*0.5+Report!$G35*0.5)/SUM(Report!C35:E35,Report!G35)&lt;=0.75,5,IF((Report!$C35+Report!$E35*0.5+Report!$G35*0.5)/SUM(Report!C35:E35,Report!G35)&lt;=0.85,10,IF((Report!$C35+Report!$E35*0.5+Report!$G35*0.5)/SUM(Report!C35:E35,Report!G35)&lt;=0.95,15,20)))),"")</f>
        <v/>
      </c>
      <c r="C28" s="6" t="str">
        <f>IFERROR(IF((Report!$H35+Report!$J35)/SUM(Report!$C35:'Report'!$G35)&lt;=0.25,0,IF((Report!$H35+Report!$J35)/SUM(Report!$C35:'Report'!$G35)&lt;=0.5,5,IF((Report!$H35+Report!$J35)/SUM(Report!$C35:'Report'!$G35)&lt;=0.75,10,IF((Report!$H35+Report!$J35)/SUM(Report!$C35:'Report'!$G35)&lt;=1,15,20)))),"")</f>
        <v/>
      </c>
      <c r="D28" s="6" t="str">
        <f>IFERROR(IF(Report!$M35/(SUM(Report!$C35:$G35)/4.333)&lt;=0.25,0,IF(Report!$M35/(SUM(Report!$C35:$G35)/4.333)&lt;=0.5,5,IF(Report!$M35/(SUM(Report!$C35:$G35)/4.333)&lt;=0.75,10,IF(Report!$M35/(SUM(Report!$C35:$G35)/4.333)&lt;=1,15,20)))),"")</f>
        <v/>
      </c>
      <c r="E28" s="6" t="str">
        <f>IFERROR(IF(Report!N35/SUM(Report!C35:E35,Report!G35)&lt;=0.25,0,IF(Report!N35/SUM(Report!C35:E35,Report!G35)&lt;=0.5,5,IF(Report!N35/SUM(Report!C35:E35,Report!G35)&lt;0.75,10,IF(Report!N35/SUM(Report!C35:E35,Report!G35)&lt;=1,15,20)))),"")</f>
        <v/>
      </c>
      <c r="F28" s="6" t="str">
        <f>IFERROR(IF(Report!P35/SUM(Report!C35:E35,Report!G35)&lt;=0.25,0,IF(Report!P35/SUM(Report!C35:E35,Report!G35)&lt;=0.5,5,IF(Report!P35/SUM(Report!C35:E35,Report!G35)&lt;=0.75,10,IF(Report!P35/SUM(Report!C35:E35,Report!G35)&lt;=1,15,20)))),"")</f>
        <v/>
      </c>
      <c r="G28" s="6" t="str">
        <f t="shared" si="0"/>
        <v/>
      </c>
    </row>
    <row r="29" spans="1:13">
      <c r="A29" t="str">
        <f>IF(OR(ISBLANK(Report!A36),Report!A36=0),"",Report!A36)</f>
        <v/>
      </c>
      <c r="B29" s="6" t="str">
        <f>IFERROR(IF((Report!$C36+Report!$E36*0.5+Report!$G36*0.5)/SUM(Report!C36:E36,Report!G36)&lt;=0.65,0,IF((Report!$C36+Report!$E36*0.5+Report!$G36*0.5)/SUM(Report!C36:E36,Report!G36)&lt;=0.75,5,IF((Report!$C36+Report!$E36*0.5+Report!$G36*0.5)/SUM(Report!C36:E36,Report!G36)&lt;=0.85,10,IF((Report!$C36+Report!$E36*0.5+Report!$G36*0.5)/SUM(Report!C36:E36,Report!G36)&lt;=0.95,15,20)))),"")</f>
        <v/>
      </c>
      <c r="C29" s="6" t="str">
        <f>IFERROR(IF((Report!$H36+Report!$J36)/SUM(Report!$C36:'Report'!$G36)&lt;=0.25,0,IF((Report!$H36+Report!$J36)/SUM(Report!$C36:'Report'!$G36)&lt;=0.5,5,IF((Report!$H36+Report!$J36)/SUM(Report!$C36:'Report'!$G36)&lt;=0.75,10,IF((Report!$H36+Report!$J36)/SUM(Report!$C36:'Report'!$G36)&lt;=1,15,20)))),"")</f>
        <v/>
      </c>
      <c r="D29" s="6" t="str">
        <f>IFERROR(IF(Report!$M36/(SUM(Report!$C36:$G36)/4.333)&lt;=0.25,0,IF(Report!$M36/(SUM(Report!$C36:$G36)/4.333)&lt;=0.5,5,IF(Report!$M36/(SUM(Report!$C36:$G36)/4.333)&lt;=0.75,10,IF(Report!$M36/(SUM(Report!$C36:$G36)/4.333)&lt;=1,15,20)))),"")</f>
        <v/>
      </c>
      <c r="E29" s="6" t="str">
        <f>IFERROR(IF(Report!N36/SUM(Report!C36:E36,Report!G36)&lt;=0.25,0,IF(Report!N36/SUM(Report!C36:E36,Report!G36)&lt;=0.5,5,IF(Report!N36/SUM(Report!C36:E36,Report!G36)&lt;0.75,10,IF(Report!N36/SUM(Report!C36:E36,Report!G36)&lt;=1,15,20)))),"")</f>
        <v/>
      </c>
      <c r="F29" s="6" t="str">
        <f>IFERROR(IF(Report!P36/SUM(Report!C36:E36,Report!G36)&lt;=0.25,0,IF(Report!P36/SUM(Report!C36:E36,Report!G36)&lt;=0.5,5,IF(Report!P36/SUM(Report!C36:E36,Report!G36)&lt;=0.75,10,IF(Report!P36/SUM(Report!C36:E36,Report!G36)&lt;=1,15,20)))),"")</f>
        <v/>
      </c>
      <c r="G29" s="6" t="str">
        <f t="shared" si="0"/>
        <v/>
      </c>
    </row>
    <row r="30" spans="1:13">
      <c r="A30" t="str">
        <f>IF(OR(ISBLANK(Report!A37),Report!A37=0),"",Report!A37)</f>
        <v/>
      </c>
      <c r="B30" s="6" t="str">
        <f>IFERROR(IF((Report!$C37+Report!$E37*0.5+Report!$G37*0.5)/SUM(Report!C37:E37,Report!G37)&lt;=0.65,0,IF((Report!$C37+Report!$E37*0.5+Report!$G37*0.5)/SUM(Report!C37:E37,Report!G37)&lt;=0.75,5,IF((Report!$C37+Report!$E37*0.5+Report!$G37*0.5)/SUM(Report!C37:E37,Report!G37)&lt;=0.85,10,IF((Report!$C37+Report!$E37*0.5+Report!$G37*0.5)/SUM(Report!C37:E37,Report!G37)&lt;=0.95,15,20)))),"")</f>
        <v/>
      </c>
      <c r="C30" s="6" t="str">
        <f>IFERROR(IF((Report!$H37+Report!$J37)/SUM(Report!$C37:'Report'!$G37)&lt;=0.25,0,IF((Report!$H37+Report!$J37)/SUM(Report!$C37:'Report'!$G37)&lt;=0.5,5,IF((Report!$H37+Report!$J37)/SUM(Report!$C37:'Report'!$G37)&lt;=0.75,10,IF((Report!$H37+Report!$J37)/SUM(Report!$C37:'Report'!$G37)&lt;=1,15,20)))),"")</f>
        <v/>
      </c>
      <c r="D30" s="6" t="str">
        <f>IFERROR(IF(Report!$M37/(SUM(Report!$C37:$G37)/4.333)&lt;=0.25,0,IF(Report!$M37/(SUM(Report!$C37:$G37)/4.333)&lt;=0.5,5,IF(Report!$M37/(SUM(Report!$C37:$G37)/4.333)&lt;=0.75,10,IF(Report!$M37/(SUM(Report!$C37:$G37)/4.333)&lt;=1,15,20)))),"")</f>
        <v/>
      </c>
      <c r="E30" s="6" t="str">
        <f>IFERROR(IF(Report!N37/SUM(Report!C37:E37,Report!G37)&lt;=0.25,0,IF(Report!N37/SUM(Report!C37:E37,Report!G37)&lt;=0.5,5,IF(Report!N37/SUM(Report!C37:E37,Report!G37)&lt;0.75,10,IF(Report!N37/SUM(Report!C37:E37,Report!G37)&lt;=1,15,20)))),"")</f>
        <v/>
      </c>
      <c r="F30" s="6" t="str">
        <f>IFERROR(IF(Report!P37/SUM(Report!C37:E37,Report!G37)&lt;=0.25,0,IF(Report!P37/SUM(Report!C37:E37,Report!G37)&lt;=0.5,5,IF(Report!P37/SUM(Report!C37:E37,Report!G37)&lt;=0.75,10,IF(Report!P37/SUM(Report!C37:E37,Report!G37)&lt;=1,15,20)))),"")</f>
        <v/>
      </c>
      <c r="G30" s="6" t="str">
        <f t="shared" si="0"/>
        <v/>
      </c>
    </row>
    <row r="31" spans="1:13">
      <c r="A31" t="str">
        <f>IF(OR(ISBLANK(Report!A38),Report!A38=0),"",Report!A38)</f>
        <v/>
      </c>
      <c r="B31" s="6" t="str">
        <f>IFERROR(IF((Report!$C38+Report!$E38*0.5+Report!$G38*0.5)/SUM(Report!C38:E38,Report!G38)&lt;=0.65,0,IF((Report!$C38+Report!$E38*0.5+Report!$G38*0.5)/SUM(Report!C38:E38,Report!G38)&lt;=0.75,5,IF((Report!$C38+Report!$E38*0.5+Report!$G38*0.5)/SUM(Report!C38:E38,Report!G38)&lt;=0.85,10,IF((Report!$C38+Report!$E38*0.5+Report!$G38*0.5)/SUM(Report!C38:E38,Report!G38)&lt;=0.95,15,20)))),"")</f>
        <v/>
      </c>
      <c r="C31" s="6" t="str">
        <f>IFERROR(IF((Report!$H38+Report!$J38)/SUM(Report!$C38:'Report'!$G38)&lt;=0.25,0,IF((Report!$H38+Report!$J38)/SUM(Report!$C38:'Report'!$G38)&lt;=0.5,5,IF((Report!$H38+Report!$J38)/SUM(Report!$C38:'Report'!$G38)&lt;=0.75,10,IF((Report!$H38+Report!$J38)/SUM(Report!$C38:'Report'!$G38)&lt;=1,15,20)))),"")</f>
        <v/>
      </c>
      <c r="D31" s="6" t="str">
        <f>IFERROR(IF(Report!$M38/(SUM(Report!$C38:$G38)/4.333)&lt;=0.25,0,IF(Report!$M38/(SUM(Report!$C38:$G38)/4.333)&lt;=0.5,5,IF(Report!$M38/(SUM(Report!$C38:$G38)/4.333)&lt;=0.75,10,IF(Report!$M38/(SUM(Report!$C38:$G38)/4.333)&lt;=1,15,20)))),"")</f>
        <v/>
      </c>
      <c r="E31" s="6" t="str">
        <f>IFERROR(IF(Report!N38/SUM(Report!C38:E38,Report!G38)&lt;=0.25,0,IF(Report!N38/SUM(Report!C38:E38,Report!G38)&lt;=0.5,5,IF(Report!N38/SUM(Report!C38:E38,Report!G38)&lt;0.75,10,IF(Report!N38/SUM(Report!C38:E38,Report!G38)&lt;=1,15,20)))),"")</f>
        <v/>
      </c>
      <c r="F31" s="6" t="str">
        <f>IFERROR(IF(Report!P38/SUM(Report!C38:E38,Report!G38)&lt;=0.25,0,IF(Report!P38/SUM(Report!C38:E38,Report!G38)&lt;=0.5,5,IF(Report!P38/SUM(Report!C38:E38,Report!G38)&lt;=0.75,10,IF(Report!P38/SUM(Report!C38:E38,Report!G38)&lt;=1,15,20)))),"")</f>
        <v/>
      </c>
      <c r="G31" s="6" t="str">
        <f t="shared" si="0"/>
        <v/>
      </c>
    </row>
    <row r="32" spans="1:13">
      <c r="A32" t="str">
        <f>IF(OR(ISBLANK(Report!A39),Report!A39=0),"",Report!A39)</f>
        <v/>
      </c>
      <c r="B32" s="6" t="str">
        <f>IFERROR(IF((Report!$C39+Report!$E39*0.5+Report!$G39*0.5)/SUM(Report!C39:E39,Report!G39)&lt;=0.65,0,IF((Report!$C39+Report!$E39*0.5+Report!$G39*0.5)/SUM(Report!C39:E39,Report!G39)&lt;=0.75,5,IF((Report!$C39+Report!$E39*0.5+Report!$G39*0.5)/SUM(Report!C39:E39,Report!G39)&lt;=0.85,10,IF((Report!$C39+Report!$E39*0.5+Report!$G39*0.5)/SUM(Report!C39:E39,Report!G39)&lt;=0.95,15,20)))),"")</f>
        <v/>
      </c>
      <c r="C32" s="6" t="str">
        <f>IFERROR(IF((Report!$H39+Report!$J39)/SUM(Report!$C39:'Report'!$G39)&lt;=0.25,0,IF((Report!$H39+Report!$J39)/SUM(Report!$C39:'Report'!$G39)&lt;=0.5,5,IF((Report!$H39+Report!$J39)/SUM(Report!$C39:'Report'!$G39)&lt;=0.75,10,IF((Report!$H39+Report!$J39)/SUM(Report!$C39:'Report'!$G39)&lt;=1,15,20)))),"")</f>
        <v/>
      </c>
      <c r="D32" s="6" t="str">
        <f>IFERROR(IF(Report!$M39/(SUM(Report!$C39:$G39)/4.333)&lt;=0.25,0,IF(Report!$M39/(SUM(Report!$C39:$G39)/4.333)&lt;=0.5,5,IF(Report!$M39/(SUM(Report!$C39:$G39)/4.333)&lt;=0.75,10,IF(Report!$M39/(SUM(Report!$C39:$G39)/4.333)&lt;=1,15,20)))),"")</f>
        <v/>
      </c>
      <c r="E32" s="6" t="str">
        <f>IFERROR(IF(Report!N39/SUM(Report!C39:E39,Report!G39)&lt;=0.25,0,IF(Report!N39/SUM(Report!C39:E39,Report!G39)&lt;=0.5,5,IF(Report!N39/SUM(Report!C39:E39,Report!G39)&lt;0.75,10,IF(Report!N39/SUM(Report!C39:E39,Report!G39)&lt;=1,15,20)))),"")</f>
        <v/>
      </c>
      <c r="F32" s="6" t="str">
        <f>IFERROR(IF(Report!P39/SUM(Report!C39:E39,Report!G39)&lt;=0.25,0,IF(Report!P39/SUM(Report!C39:E39,Report!G39)&lt;=0.5,5,IF(Report!P39/SUM(Report!C39:E39,Report!G39)&lt;=0.75,10,IF(Report!P39/SUM(Report!C39:E39,Report!G39)&lt;=1,15,20)))),"")</f>
        <v/>
      </c>
      <c r="G32" s="6" t="str">
        <f t="shared" si="0"/>
        <v/>
      </c>
    </row>
    <row r="33" spans="1:7">
      <c r="A33" t="str">
        <f>IF(OR(ISBLANK(Report!A40),Report!A40=0),"",Report!A40)</f>
        <v/>
      </c>
      <c r="B33" s="6" t="str">
        <f>IFERROR(IF((Report!$C40+Report!$E40*0.5+Report!$G40*0.5)/SUM(Report!C40:E40,Report!G40)&lt;=0.65,0,IF((Report!$C40+Report!$E40*0.5+Report!$G40*0.5)/SUM(Report!C40:E40,Report!G40)&lt;=0.75,5,IF((Report!$C40+Report!$E40*0.5+Report!$G40*0.5)/SUM(Report!C40:E40,Report!G40)&lt;=0.85,10,IF((Report!$C40+Report!$E40*0.5+Report!$G40*0.5)/SUM(Report!C40:E40,Report!G40)&lt;=0.95,15,20)))),"")</f>
        <v/>
      </c>
      <c r="C33" s="6" t="str">
        <f>IFERROR(IF((Report!$H40+Report!$J40)/SUM(Report!$C40:'Report'!$G40)&lt;=0.25,0,IF((Report!$H40+Report!$J40)/SUM(Report!$C40:'Report'!$G40)&lt;=0.5,5,IF((Report!$H40+Report!$J40)/SUM(Report!$C40:'Report'!$G40)&lt;=0.75,10,IF((Report!$H40+Report!$J40)/SUM(Report!$C40:'Report'!$G40)&lt;=1,15,20)))),"")</f>
        <v/>
      </c>
      <c r="D33" s="6" t="str">
        <f>IFERROR(IF(Report!$M40/(SUM(Report!$C40:$G40)/4.333)&lt;=0.25,0,IF(Report!$M40/(SUM(Report!$C40:$G40)/4.333)&lt;=0.5,5,IF(Report!$M40/(SUM(Report!$C40:$G40)/4.333)&lt;=0.75,10,IF(Report!$M40/(SUM(Report!$C40:$G40)/4.333)&lt;=1,15,20)))),"")</f>
        <v/>
      </c>
      <c r="E33" s="6" t="str">
        <f>IFERROR(IF(Report!N40/SUM(Report!C40:E40,Report!G40)&lt;=0.25,0,IF(Report!N40/SUM(Report!C40:E40,Report!G40)&lt;=0.5,5,IF(Report!N40/SUM(Report!C40:E40,Report!G40)&lt;0.75,10,IF(Report!N40/SUM(Report!C40:E40,Report!G40)&lt;=1,15,20)))),"")</f>
        <v/>
      </c>
      <c r="F33" s="6" t="str">
        <f>IFERROR(IF(Report!P40/SUM(Report!C40:E40,Report!G40)&lt;=0.25,0,IF(Report!P40/SUM(Report!C40:E40,Report!G40)&lt;=0.5,5,IF(Report!P40/SUM(Report!C40:E40,Report!G40)&lt;=0.75,10,IF(Report!P40/SUM(Report!C40:E40,Report!G40)&lt;=1,15,20)))),"")</f>
        <v/>
      </c>
      <c r="G33" s="6" t="str">
        <f t="shared" si="0"/>
        <v/>
      </c>
    </row>
    <row r="34" spans="1:7">
      <c r="A34" t="str">
        <f>IF(OR(ISBLANK(Report!A41),Report!A41=0),"",Report!A41)</f>
        <v/>
      </c>
      <c r="B34" s="6" t="str">
        <f>IFERROR(IF((Report!$C41+Report!$E41*0.5+Report!$G41*0.5)/SUM(Report!C41:E41,Report!G41)&lt;=0.65,0,IF((Report!$C41+Report!$E41*0.5+Report!$G41*0.5)/SUM(Report!C41:E41,Report!G41)&lt;=0.75,5,IF((Report!$C41+Report!$E41*0.5+Report!$G41*0.5)/SUM(Report!C41:E41,Report!G41)&lt;=0.85,10,IF((Report!$C41+Report!$E41*0.5+Report!$G41*0.5)/SUM(Report!C41:E41,Report!G41)&lt;=0.95,15,20)))),"")</f>
        <v/>
      </c>
      <c r="C34" s="6" t="str">
        <f>IFERROR(IF((Report!$H41+Report!$J41)/SUM(Report!$C41:'Report'!$G41)&lt;=0.25,0,IF((Report!$H41+Report!$J41)/SUM(Report!$C41:'Report'!$G41)&lt;=0.5,5,IF((Report!$H41+Report!$J41)/SUM(Report!$C41:'Report'!$G41)&lt;=0.75,10,IF((Report!$H41+Report!$J41)/SUM(Report!$C41:'Report'!$G41)&lt;=1,15,20)))),"")</f>
        <v/>
      </c>
      <c r="D34" s="6" t="str">
        <f>IFERROR(IF(Report!$M41/(SUM(Report!$C41:$G41)/4.333)&lt;=0.25,0,IF(Report!$M41/(SUM(Report!$C41:$G41)/4.333)&lt;=0.5,5,IF(Report!$M41/(SUM(Report!$C41:$G41)/4.333)&lt;=0.75,10,IF(Report!$M41/(SUM(Report!$C41:$G41)/4.333)&lt;=1,15,20)))),"")</f>
        <v/>
      </c>
      <c r="E34" s="6" t="str">
        <f>IFERROR(IF(Report!N41/SUM(Report!C41:E41,Report!G41)&lt;=0.25,0,IF(Report!N41/SUM(Report!C41:E41,Report!G41)&lt;=0.5,5,IF(Report!N41/SUM(Report!C41:E41,Report!G41)&lt;0.75,10,IF(Report!N41/SUM(Report!C41:E41,Report!G41)&lt;=1,15,20)))),"")</f>
        <v/>
      </c>
      <c r="F34" s="6" t="str">
        <f>IFERROR(IF(Report!P41/SUM(Report!C41:E41,Report!G41)&lt;=0.25,0,IF(Report!P41/SUM(Report!C41:E41,Report!G41)&lt;=0.5,5,IF(Report!P41/SUM(Report!C41:E41,Report!G41)&lt;=0.75,10,IF(Report!P41/SUM(Report!C41:E41,Report!G41)&lt;=1,15,20)))),"")</f>
        <v/>
      </c>
      <c r="G34" s="6" t="str">
        <f t="shared" si="0"/>
        <v/>
      </c>
    </row>
    <row r="35" spans="1:7">
      <c r="A35" t="str">
        <f>IF(OR(ISBLANK(Report!A42),Report!A42=0),"",Report!A42)</f>
        <v/>
      </c>
      <c r="B35" s="6" t="str">
        <f>IFERROR(IF((Report!$C42+Report!$E42*0.5+Report!$G42*0.5)/SUM(Report!C42:E42,Report!G42)&lt;=0.65,0,IF((Report!$C42+Report!$E42*0.5+Report!$G42*0.5)/SUM(Report!C42:E42,Report!G42)&lt;=0.75,5,IF((Report!$C42+Report!$E42*0.5+Report!$G42*0.5)/SUM(Report!C42:E42,Report!G42)&lt;=0.85,10,IF((Report!$C42+Report!$E42*0.5+Report!$G42*0.5)/SUM(Report!C42:E42,Report!G42)&lt;=0.95,15,20)))),"")</f>
        <v/>
      </c>
      <c r="C35" s="6" t="str">
        <f>IFERROR(IF((Report!$H42+Report!$J42)/SUM(Report!$C42:'Report'!$G42)&lt;=0.25,0,IF((Report!$H42+Report!$J42)/SUM(Report!$C42:'Report'!$G42)&lt;=0.5,5,IF((Report!$H42+Report!$J42)/SUM(Report!$C42:'Report'!$G42)&lt;=0.75,10,IF((Report!$H42+Report!$J42)/SUM(Report!$C42:'Report'!$G42)&lt;=1,15,20)))),"")</f>
        <v/>
      </c>
      <c r="D35" s="6" t="str">
        <f>IFERROR(IF(Report!$M42/(SUM(Report!$C42:$G42)/4.333)&lt;=0.25,0,IF(Report!$M42/(SUM(Report!$C42:$G42)/4.333)&lt;=0.5,5,IF(Report!$M42/(SUM(Report!$C42:$G42)/4.333)&lt;=0.75,10,IF(Report!$M42/(SUM(Report!$C42:$G42)/4.333)&lt;=1,15,20)))),"")</f>
        <v/>
      </c>
      <c r="E35" s="6" t="str">
        <f>IFERROR(IF(Report!N42/SUM(Report!C42:E42,Report!G42)&lt;=0.25,0,IF(Report!N42/SUM(Report!C42:E42,Report!G42)&lt;=0.5,5,IF(Report!N42/SUM(Report!C42:E42,Report!G42)&lt;0.75,10,IF(Report!N42/SUM(Report!C42:E42,Report!G42)&lt;=1,15,20)))),"")</f>
        <v/>
      </c>
      <c r="F35" s="6" t="str">
        <f>IFERROR(IF(Report!P42/SUM(Report!C42:E42,Report!G42)&lt;=0.25,0,IF(Report!P42/SUM(Report!C42:E42,Report!G42)&lt;=0.5,5,IF(Report!P42/SUM(Report!C42:E42,Report!G42)&lt;=0.75,10,IF(Report!P42/SUM(Report!C42:E42,Report!G42)&lt;=1,15,20)))),"")</f>
        <v/>
      </c>
      <c r="G35" s="6" t="str">
        <f t="shared" si="0"/>
        <v/>
      </c>
    </row>
    <row r="36" spans="1:7">
      <c r="A36" t="str">
        <f>IF(OR(ISBLANK(Report!A43),Report!A43=0),"",Report!A43)</f>
        <v/>
      </c>
      <c r="B36" s="6" t="str">
        <f>IFERROR(IF((Report!$C43+Report!$E43*0.5+Report!$G43*0.5)/SUM(Report!C43:E43,Report!G43)&lt;=0.65,0,IF((Report!$C43+Report!$E43*0.5+Report!$G43*0.5)/SUM(Report!C43:E43,Report!G43)&lt;=0.75,5,IF((Report!$C43+Report!$E43*0.5+Report!$G43*0.5)/SUM(Report!C43:E43,Report!G43)&lt;=0.85,10,IF((Report!$C43+Report!$E43*0.5+Report!$G43*0.5)/SUM(Report!C43:E43,Report!G43)&lt;=0.95,15,20)))),"")</f>
        <v/>
      </c>
      <c r="C36" s="6" t="str">
        <f>IFERROR(IF((Report!$H43+Report!$J43)/SUM(Report!$C43:'Report'!$G43)&lt;=0.25,0,IF((Report!$H43+Report!$J43)/SUM(Report!$C43:'Report'!$G43)&lt;=0.5,5,IF((Report!$H43+Report!$J43)/SUM(Report!$C43:'Report'!$G43)&lt;=0.75,10,IF((Report!$H43+Report!$J43)/SUM(Report!$C43:'Report'!$G43)&lt;=1,15,20)))),"")</f>
        <v/>
      </c>
      <c r="D36" s="6" t="str">
        <f>IFERROR(IF(Report!$M43/(SUM(Report!$C43:$G43)/4.333)&lt;=0.25,0,IF(Report!$M43/(SUM(Report!$C43:$G43)/4.333)&lt;=0.5,5,IF(Report!$M43/(SUM(Report!$C43:$G43)/4.333)&lt;=0.75,10,IF(Report!$M43/(SUM(Report!$C43:$G43)/4.333)&lt;=1,15,20)))),"")</f>
        <v/>
      </c>
      <c r="E36" s="6" t="str">
        <f>IFERROR(IF(Report!N43/SUM(Report!C43:E43,Report!G43)&lt;=0.25,0,IF(Report!N43/SUM(Report!C43:E43,Report!G43)&lt;=0.5,5,IF(Report!N43/SUM(Report!C43:E43,Report!G43)&lt;0.75,10,IF(Report!N43/SUM(Report!C43:E43,Report!G43)&lt;=1,15,20)))),"")</f>
        <v/>
      </c>
      <c r="F36" s="6" t="str">
        <f>IFERROR(IF(Report!P43/SUM(Report!C43:E43,Report!G43)&lt;=0.25,0,IF(Report!P43/SUM(Report!C43:E43,Report!G43)&lt;=0.5,5,IF(Report!P43/SUM(Report!C43:E43,Report!G43)&lt;=0.75,10,IF(Report!P43/SUM(Report!C43:E43,Report!G43)&lt;=1,15,20)))),"")</f>
        <v/>
      </c>
      <c r="G36" s="6" t="str">
        <f t="shared" si="0"/>
        <v/>
      </c>
    </row>
    <row r="37" spans="1:7">
      <c r="A37" t="str">
        <f>IF(OR(ISBLANK(Report!A44),Report!A44=0),"",Report!A44)</f>
        <v/>
      </c>
      <c r="B37" s="6" t="str">
        <f>IFERROR(IF((Report!$C44+Report!$E44*0.5+Report!$G44*0.5)/SUM(Report!C44:E44,Report!G44)&lt;=0.65,0,IF((Report!$C44+Report!$E44*0.5+Report!$G44*0.5)/SUM(Report!C44:E44,Report!G44)&lt;=0.75,5,IF((Report!$C44+Report!$E44*0.5+Report!$G44*0.5)/SUM(Report!C44:E44,Report!G44)&lt;=0.85,10,IF((Report!$C44+Report!$E44*0.5+Report!$G44*0.5)/SUM(Report!C44:E44,Report!G44)&lt;=0.95,15,20)))),"")</f>
        <v/>
      </c>
      <c r="C37" s="6" t="str">
        <f>IFERROR(IF((Report!$H44+Report!$J44)/SUM(Report!$C44:'Report'!$G44)&lt;=0.25,0,IF((Report!$H44+Report!$J44)/SUM(Report!$C44:'Report'!$G44)&lt;=0.5,5,IF((Report!$H44+Report!$J44)/SUM(Report!$C44:'Report'!$G44)&lt;=0.75,10,IF((Report!$H44+Report!$J44)/SUM(Report!$C44:'Report'!$G44)&lt;=1,15,20)))),"")</f>
        <v/>
      </c>
      <c r="D37" s="6" t="str">
        <f>IFERROR(IF(Report!$M44/(SUM(Report!$C44:$G44)/4.333)&lt;=0.25,0,IF(Report!$M44/(SUM(Report!$C44:$G44)/4.333)&lt;=0.5,5,IF(Report!$M44/(SUM(Report!$C44:$G44)/4.333)&lt;=0.75,10,IF(Report!$M44/(SUM(Report!$C44:$G44)/4.333)&lt;=1,15,20)))),"")</f>
        <v/>
      </c>
      <c r="E37" s="6" t="str">
        <f>IFERROR(IF(Report!N44/SUM(Report!C44:E44,Report!G44)&lt;=0.25,0,IF(Report!N44/SUM(Report!C44:E44,Report!G44)&lt;=0.5,5,IF(Report!N44/SUM(Report!C44:E44,Report!G44)&lt;0.75,10,IF(Report!N44/SUM(Report!C44:E44,Report!G44)&lt;=1,15,20)))),"")</f>
        <v/>
      </c>
      <c r="F37" s="6" t="str">
        <f>IFERROR(IF(Report!P44/SUM(Report!C44:E44,Report!G44)&lt;=0.25,0,IF(Report!P44/SUM(Report!C44:E44,Report!G44)&lt;=0.5,5,IF(Report!P44/SUM(Report!C44:E44,Report!G44)&lt;=0.75,10,IF(Report!P44/SUM(Report!C44:E44,Report!G44)&lt;=1,15,20)))),"")</f>
        <v/>
      </c>
      <c r="G37" s="6" t="str">
        <f t="shared" si="0"/>
        <v/>
      </c>
    </row>
    <row r="38" spans="1:7">
      <c r="A38" t="str">
        <f>IF(OR(ISBLANK(Report!A45),Report!A45=0),"",Report!A45)</f>
        <v/>
      </c>
      <c r="B38" s="6" t="str">
        <f>IFERROR(IF((Report!$C45+Report!$E45*0.5+Report!$G45*0.5)/SUM(Report!C45:E45,Report!G45)&lt;=0.65,0,IF((Report!$C45+Report!$E45*0.5+Report!$G45*0.5)/SUM(Report!C45:E45,Report!G45)&lt;=0.75,5,IF((Report!$C45+Report!$E45*0.5+Report!$G45*0.5)/SUM(Report!C45:E45,Report!G45)&lt;=0.85,10,IF((Report!$C45+Report!$E45*0.5+Report!$G45*0.5)/SUM(Report!C45:E45,Report!G45)&lt;=0.95,15,20)))),"")</f>
        <v/>
      </c>
      <c r="C38" s="6" t="str">
        <f>IFERROR(IF((Report!$H45+Report!$J45)/SUM(Report!$C45:'Report'!$G45)&lt;=0.25,0,IF((Report!$H45+Report!$J45)/SUM(Report!$C45:'Report'!$G45)&lt;=0.5,5,IF((Report!$H45+Report!$J45)/SUM(Report!$C45:'Report'!$G45)&lt;=0.75,10,IF((Report!$H45+Report!$J45)/SUM(Report!$C45:'Report'!$G45)&lt;=1,15,20)))),"")</f>
        <v/>
      </c>
      <c r="D38" s="6" t="str">
        <f>IFERROR(IF(Report!$M45/(SUM(Report!$C45:$G45)/4.333)&lt;=0.25,0,IF(Report!$M45/(SUM(Report!$C45:$G45)/4.333)&lt;=0.5,5,IF(Report!$M45/(SUM(Report!$C45:$G45)/4.333)&lt;=0.75,10,IF(Report!$M45/(SUM(Report!$C45:$G45)/4.333)&lt;=1,15,20)))),"")</f>
        <v/>
      </c>
      <c r="E38" s="6" t="str">
        <f>IFERROR(IF(Report!N45/SUM(Report!C45:E45,Report!G45)&lt;=0.25,0,IF(Report!N45/SUM(Report!C45:E45,Report!G45)&lt;=0.5,5,IF(Report!N45/SUM(Report!C45:E45,Report!G45)&lt;0.75,10,IF(Report!N45/SUM(Report!C45:E45,Report!G45)&lt;=1,15,20)))),"")</f>
        <v/>
      </c>
      <c r="F38" s="6" t="str">
        <f>IFERROR(IF(Report!P45/SUM(Report!C45:E45,Report!G45)&lt;=0.25,0,IF(Report!P45/SUM(Report!C45:E45,Report!G45)&lt;=0.5,5,IF(Report!P45/SUM(Report!C45:E45,Report!G45)&lt;=0.75,10,IF(Report!P45/SUM(Report!C45:E45,Report!G45)&lt;=1,15,20)))),"")</f>
        <v/>
      </c>
      <c r="G38" s="6" t="str">
        <f t="shared" si="0"/>
        <v/>
      </c>
    </row>
    <row r="39" spans="1:7">
      <c r="A39" t="str">
        <f>IF(OR(ISBLANK(Report!A46),Report!A46=0),"",Report!A46)</f>
        <v/>
      </c>
      <c r="B39" s="6" t="str">
        <f>IFERROR(IF((Report!$C46+Report!$E46*0.5+Report!$G46*0.5)/SUM(Report!C46:E46,Report!G46)&lt;=0.65,0,IF((Report!$C46+Report!$E46*0.5+Report!$G46*0.5)/SUM(Report!C46:E46,Report!G46)&lt;=0.75,5,IF((Report!$C46+Report!$E46*0.5+Report!$G46*0.5)/SUM(Report!C46:E46,Report!G46)&lt;=0.85,10,IF((Report!$C46+Report!$E46*0.5+Report!$G46*0.5)/SUM(Report!C46:E46,Report!G46)&lt;=0.95,15,20)))),"")</f>
        <v/>
      </c>
      <c r="C39" s="6" t="str">
        <f>IFERROR(IF((Report!$H46+Report!$J46)/SUM(Report!$C46:'Report'!$G46)&lt;=0.25,0,IF((Report!$H46+Report!$J46)/SUM(Report!$C46:'Report'!$G46)&lt;=0.5,5,IF((Report!$H46+Report!$J46)/SUM(Report!$C46:'Report'!$G46)&lt;=0.75,10,IF((Report!$H46+Report!$J46)/SUM(Report!$C46:'Report'!$G46)&lt;=1,15,20)))),"")</f>
        <v/>
      </c>
      <c r="D39" s="6" t="str">
        <f>IFERROR(IF(Report!$M46/(SUM(Report!$C46:$G46)/4.333)&lt;=0.25,0,IF(Report!$M46/(SUM(Report!$C46:$G46)/4.333)&lt;=0.5,5,IF(Report!$M46/(SUM(Report!$C46:$G46)/4.333)&lt;=0.75,10,IF(Report!$M46/(SUM(Report!$C46:$G46)/4.333)&lt;=1,15,20)))),"")</f>
        <v/>
      </c>
      <c r="E39" s="6" t="str">
        <f>IFERROR(IF(Report!N46/SUM(Report!C46:E46,Report!G46)&lt;=0.25,0,IF(Report!N46/SUM(Report!C46:E46,Report!G46)&lt;=0.5,5,IF(Report!N46/SUM(Report!C46:E46,Report!G46)&lt;0.75,10,IF(Report!N46/SUM(Report!C46:E46,Report!G46)&lt;=1,15,20)))),"")</f>
        <v/>
      </c>
      <c r="F39" s="6" t="str">
        <f>IFERROR(IF(Report!P46/SUM(Report!C46:E46,Report!G46)&lt;=0.25,0,IF(Report!P46/SUM(Report!C46:E46,Report!G46)&lt;=0.5,5,IF(Report!P46/SUM(Report!C46:E46,Report!G46)&lt;=0.75,10,IF(Report!P46/SUM(Report!C46:E46,Report!G46)&lt;=1,15,20)))),"")</f>
        <v/>
      </c>
      <c r="G39" s="6" t="str">
        <f t="shared" si="0"/>
        <v/>
      </c>
    </row>
    <row r="40" spans="1:7">
      <c r="A40" t="str">
        <f>IF(OR(ISBLANK(Report!A47),Report!A47=0),"",Report!A47)</f>
        <v/>
      </c>
      <c r="B40" s="6" t="str">
        <f>IFERROR(IF((Report!$C47+Report!$E47*0.5+Report!$G47*0.5)/SUM(Report!C47:E47,Report!G47)&lt;=0.65,0,IF((Report!$C47+Report!$E47*0.5+Report!$G47*0.5)/SUM(Report!C47:E47,Report!G47)&lt;=0.75,5,IF((Report!$C47+Report!$E47*0.5+Report!$G47*0.5)/SUM(Report!C47:E47,Report!G47)&lt;=0.85,10,IF((Report!$C47+Report!$E47*0.5+Report!$G47*0.5)/SUM(Report!C47:E47,Report!G47)&lt;=0.95,15,20)))),"")</f>
        <v/>
      </c>
      <c r="C40" s="6" t="str">
        <f>IFERROR(IF((Report!$H47+Report!$J47)/SUM(Report!$C47:'Report'!$G47)&lt;=0.25,0,IF((Report!$H47+Report!$J47)/SUM(Report!$C47:'Report'!$G47)&lt;=0.5,5,IF((Report!$H47+Report!$J47)/SUM(Report!$C47:'Report'!$G47)&lt;=0.75,10,IF((Report!$H47+Report!$J47)/SUM(Report!$C47:'Report'!$G47)&lt;=1,15,20)))),"")</f>
        <v/>
      </c>
      <c r="D40" s="6" t="str">
        <f>IFERROR(IF(Report!$M47/(SUM(Report!$C47:$G47)/4.333)&lt;=0.25,0,IF(Report!$M47/(SUM(Report!$C47:$G47)/4.333)&lt;=0.5,5,IF(Report!$M47/(SUM(Report!$C47:$G47)/4.333)&lt;=0.75,10,IF(Report!$M47/(SUM(Report!$C47:$G47)/4.333)&lt;=1,15,20)))),"")</f>
        <v/>
      </c>
      <c r="E40" s="6" t="str">
        <f>IFERROR(IF(Report!N47/SUM(Report!C47:E47,Report!G47)&lt;=0.25,0,IF(Report!N47/SUM(Report!C47:E47,Report!G47)&lt;=0.5,5,IF(Report!N47/SUM(Report!C47:E47,Report!G47)&lt;0.75,10,IF(Report!N47/SUM(Report!C47:E47,Report!G47)&lt;=1,15,20)))),"")</f>
        <v/>
      </c>
      <c r="F40" s="6" t="str">
        <f>IFERROR(IF(Report!P47/SUM(Report!C47:E47,Report!G47)&lt;=0.25,0,IF(Report!P47/SUM(Report!C47:E47,Report!G47)&lt;=0.5,5,IF(Report!P47/SUM(Report!C47:E47,Report!G47)&lt;=0.75,10,IF(Report!P47/SUM(Report!C47:E47,Report!G47)&lt;=1,15,20)))),"")</f>
        <v/>
      </c>
      <c r="G40" s="6" t="str">
        <f t="shared" si="0"/>
        <v/>
      </c>
    </row>
    <row r="41" spans="1:7">
      <c r="A41" t="str">
        <f>IF(OR(ISBLANK(Report!A48),Report!A48=0),"",Report!A48)</f>
        <v/>
      </c>
      <c r="B41" s="6" t="str">
        <f>IFERROR(IF((Report!$C48+Report!$E48*0.5+Report!$G48*0.5)/SUM(Report!C48:E48,Report!G48)&lt;=0.65,0,IF((Report!$C48+Report!$E48*0.5+Report!$G48*0.5)/SUM(Report!C48:E48,Report!G48)&lt;=0.75,5,IF((Report!$C48+Report!$E48*0.5+Report!$G48*0.5)/SUM(Report!C48:E48,Report!G48)&lt;=0.85,10,IF((Report!$C48+Report!$E48*0.5+Report!$G48*0.5)/SUM(Report!C48:E48,Report!G48)&lt;=0.95,15,20)))),"")</f>
        <v/>
      </c>
      <c r="C41" s="6" t="str">
        <f>IFERROR(IF((Report!$H48+Report!$J48)/SUM(Report!$C48:'Report'!$G48)&lt;=0.25,0,IF((Report!$H48+Report!$J48)/SUM(Report!$C48:'Report'!$G48)&lt;=0.5,5,IF((Report!$H48+Report!$J48)/SUM(Report!$C48:'Report'!$G48)&lt;=0.75,10,IF((Report!$H48+Report!$J48)/SUM(Report!$C48:'Report'!$G48)&lt;=1,15,20)))),"")</f>
        <v/>
      </c>
      <c r="D41" s="6" t="str">
        <f>IFERROR(IF(Report!$M48/(SUM(Report!$C48:$G48)/4.333)&lt;=0.25,0,IF(Report!$M48/(SUM(Report!$C48:$G48)/4.333)&lt;=0.5,5,IF(Report!$M48/(SUM(Report!$C48:$G48)/4.333)&lt;=0.75,10,IF(Report!$M48/(SUM(Report!$C48:$G48)/4.333)&lt;=1,15,20)))),"")</f>
        <v/>
      </c>
      <c r="E41" s="6" t="str">
        <f>IFERROR(IF(Report!N48/SUM(Report!C48:E48,Report!G48)&lt;=0.25,0,IF(Report!N48/SUM(Report!C48:E48,Report!G48)&lt;=0.5,5,IF(Report!N48/SUM(Report!C48:E48,Report!G48)&lt;0.75,10,IF(Report!N48/SUM(Report!C48:E48,Report!G48)&lt;=1,15,20)))),"")</f>
        <v/>
      </c>
      <c r="F41" s="6" t="str">
        <f>IFERROR(IF(Report!P48/SUM(Report!C48:E48,Report!G48)&lt;=0.25,0,IF(Report!P48/SUM(Report!C48:E48,Report!G48)&lt;=0.5,5,IF(Report!P48/SUM(Report!C48:E48,Report!G48)&lt;=0.75,10,IF(Report!P48/SUM(Report!C48:E48,Report!G48)&lt;=1,15,20)))),"")</f>
        <v/>
      </c>
      <c r="G41" s="6" t="str">
        <f t="shared" si="0"/>
        <v/>
      </c>
    </row>
    <row r="42" spans="1:7">
      <c r="A42" t="str">
        <f>IF(OR(ISBLANK(Report!A73),Report!A73=0),"")</f>
        <v/>
      </c>
    </row>
    <row r="43" spans="1:7">
      <c r="A43" t="str">
        <f>IF(OR(ISBLANK(Report!A74),Report!A74=0),"")</f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Normalized</vt:lpstr>
      <vt:lpstr>Scratch</vt:lpstr>
      <vt:lpstr>Present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2016-08-05T21:54:38Z</cp:lastPrinted>
  <dcterms:created xsi:type="dcterms:W3CDTF">2016-07-18T23:07:27Z</dcterms:created>
  <dcterms:modified xsi:type="dcterms:W3CDTF">2017-07-20T17:49:38Z</dcterms:modified>
</cp:coreProperties>
</file>